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chartsheets/sheet4.xml" ContentType="application/vnd.openxmlformats-officedocument.spreadsheetml.chartsheet+xml"/>
  <Override PartName="/xl/worksheets/sheet5.xml" ContentType="application/vnd.openxmlformats-officedocument.spreadsheetml.worksheet+xml"/>
  <Override PartName="/xl/chartsheets/sheet5.xml" ContentType="application/vnd.openxmlformats-officedocument.spreadsheetml.chartsheet+xml"/>
  <Override PartName="/xl/worksheets/sheet6.xml" ContentType="application/vnd.openxmlformats-officedocument.spreadsheetml.worksheet+xml"/>
  <Override PartName="/xl/chartsheets/sheet6.xml" ContentType="application/vnd.openxmlformats-officedocument.spreadsheetml.chartsheet+xml"/>
  <Override PartName="/xl/worksheets/sheet7.xml" ContentType="application/vnd.openxmlformats-officedocument.spreadsheetml.worksheet+xml"/>
  <Override PartName="/xl/chartsheets/sheet7.xml" ContentType="application/vnd.openxmlformats-officedocument.spreadsheetml.chartsheet+xml"/>
  <Override PartName="/xl/worksheets/sheet8.xml" ContentType="application/vnd.openxmlformats-officedocument.spreadsheetml.worksheet+xml"/>
  <Override PartName="/xl/chartsheets/sheet8.xml" ContentType="application/vnd.openxmlformats-officedocument.spreadsheetml.chartsheet+xml"/>
  <Override PartName="/xl/worksheets/sheet9.xml" ContentType="application/vnd.openxmlformats-officedocument.spreadsheetml.worksheet+xml"/>
  <Override PartName="/xl/chartsheets/sheet9.xml" ContentType="application/vnd.openxmlformats-officedocument.spreadsheetml.chartsheet+xml"/>
  <Override PartName="/xl/worksheets/sheet10.xml" ContentType="application/vnd.openxmlformats-officedocument.spreadsheetml.worksheet+xml"/>
  <Override PartName="/xl/chartsheets/sheet10.xml" ContentType="application/vnd.openxmlformats-officedocument.spreadsheetml.chartsheet+xml"/>
  <Override PartName="/xl/worksheets/sheet11.xml" ContentType="application/vnd.openxmlformats-officedocument.spreadsheetml.worksheet+xml"/>
  <Override PartName="/xl/chartsheets/sheet11.xml" ContentType="application/vnd.openxmlformats-officedocument.spreadsheetml.chartsheet+xml"/>
  <Override PartName="/xl/worksheets/sheet12.xml" ContentType="application/vnd.openxmlformats-officedocument.spreadsheetml.worksheet+xml"/>
  <Override PartName="/xl/chartsheets/sheet12.xml" ContentType="application/vnd.openxmlformats-officedocument.spreadsheetml.chartsheet+xml"/>
  <Override PartName="/xl/worksheets/sheet13.xml" ContentType="application/vnd.openxmlformats-officedocument.spreadsheetml.worksheet+xml"/>
  <Override PartName="/xl/chartsheets/sheet13.xml" ContentType="application/vnd.openxmlformats-officedocument.spreadsheetml.chartsheet+xml"/>
  <Override PartName="/xl/worksheets/sheet14.xml" ContentType="application/vnd.openxmlformats-officedocument.spreadsheetml.worksheet+xml"/>
  <Override PartName="/xl/chartsheets/sheet14.xml" ContentType="application/vnd.openxmlformats-officedocument.spreadsheetml.chartsheet+xml"/>
  <Override PartName="/xl/worksheets/sheet15.xml" ContentType="application/vnd.openxmlformats-officedocument.spreadsheetml.worksheet+xml"/>
  <Override PartName="/xl/chartsheets/sheet15.xml" ContentType="application/vnd.openxmlformats-officedocument.spreadsheetml.chartsheet+xml"/>
  <Override PartName="/xl/worksheets/sheet16.xml" ContentType="application/vnd.openxmlformats-officedocument.spreadsheetml.worksheet+xml"/>
  <Override PartName="/xl/chartsheets/sheet16.xml" ContentType="application/vnd.openxmlformats-officedocument.spreadsheetml.chartsheet+xml"/>
  <Override PartName="/xl/worksheets/sheet17.xml" ContentType="application/vnd.openxmlformats-officedocument.spreadsheetml.worksheet+xml"/>
  <Override PartName="/xl/chartsheets/sheet17.xml" ContentType="application/vnd.openxmlformats-officedocument.spreadsheetml.chartsheet+xml"/>
  <Override PartName="/xl/worksheets/sheet18.xml" ContentType="application/vnd.openxmlformats-officedocument.spreadsheetml.worksheet+xml"/>
  <Override PartName="/xl/chartsheets/sheet18.xml" ContentType="application/vnd.openxmlformats-officedocument.spreadsheetml.chartsheet+xml"/>
  <Override PartName="/xl/worksheets/sheet19.xml" ContentType="application/vnd.openxmlformats-officedocument.spreadsheetml.worksheet+xml"/>
  <Override PartName="/xl/chartsheets/sheet19.xml" ContentType="application/vnd.openxmlformats-officedocument.spreadsheetml.chartsheet+xml"/>
  <Override PartName="/xl/worksheets/sheet20.xml" ContentType="application/vnd.openxmlformats-officedocument.spreadsheetml.worksheet+xml"/>
  <Override PartName="/xl/chartsheets/sheet20.xml" ContentType="application/vnd.openxmlformats-officedocument.spreadsheetml.chartsheet+xml"/>
  <Override PartName="/xl/worksheets/sheet21.xml" ContentType="application/vnd.openxmlformats-officedocument.spreadsheetml.worksheet+xml"/>
  <Override PartName="/xl/chartsheets/sheet21.xml" ContentType="application/vnd.openxmlformats-officedocument.spreadsheetml.chartsheet+xml"/>
  <Override PartName="/xl/worksheets/sheet22.xml" ContentType="application/vnd.openxmlformats-officedocument.spreadsheetml.worksheet+xml"/>
  <Override PartName="/xl/chartsheets/sheet22.xml" ContentType="application/vnd.openxmlformats-officedocument.spreadsheetml.chartsheet+xml"/>
  <Override PartName="/xl/worksheets/sheet23.xml" ContentType="application/vnd.openxmlformats-officedocument.spreadsheetml.worksheet+xml"/>
  <Override PartName="/xl/chartsheets/sheet23.xml" ContentType="application/vnd.openxmlformats-officedocument.spreadsheetml.chartsheet+xml"/>
  <Override PartName="/xl/worksheets/sheet24.xml" ContentType="application/vnd.openxmlformats-officedocument.spreadsheetml.worksheet+xml"/>
  <Override PartName="/xl/chartsheets/sheet24.xml" ContentType="application/vnd.openxmlformats-officedocument.spreadsheetml.chartsheet+xml"/>
  <Override PartName="/xl/worksheets/sheet25.xml" ContentType="application/vnd.openxmlformats-officedocument.spreadsheetml.worksheet+xml"/>
  <Override PartName="/xl/chartsheets/sheet25.xml" ContentType="application/vnd.openxmlformats-officedocument.spreadsheetml.chartsheet+xml"/>
  <Override PartName="/xl/worksheets/sheet26.xml" ContentType="application/vnd.openxmlformats-officedocument.spreadsheetml.worksheet+xml"/>
  <Override PartName="/xl/chartsheets/sheet26.xml" ContentType="application/vnd.openxmlformats-officedocument.spreadsheetml.chartsheet+xml"/>
  <Override PartName="/xl/worksheets/sheet27.xml" ContentType="application/vnd.openxmlformats-officedocument.spreadsheetml.worksheet+xml"/>
  <Override PartName="/xl/chartsheets/sheet27.xml" ContentType="application/vnd.openxmlformats-officedocument.spreadsheetml.chartsheet+xml"/>
  <Override PartName="/xl/chartsheets/sheet28.xml" ContentType="application/vnd.openxmlformats-officedocument.spreadsheetml.chartsheet+xml"/>
  <Override PartName="/xl/worksheets/sheet28.xml" ContentType="application/vnd.openxmlformats-officedocument.spreadsheetml.worksheet+xml"/>
  <Override PartName="/xl/chartsheets/sheet29.xml" ContentType="application/vnd.openxmlformats-officedocument.spreadsheetml.chartsheet+xml"/>
  <Override PartName="/xl/worksheets/sheet29.xml" ContentType="application/vnd.openxmlformats-officedocument.spreadsheetml.worksheet+xml"/>
  <Override PartName="/xl/chartsheets/sheet30.xml" ContentType="application/vnd.openxmlformats-officedocument.spreadsheetml.chartsheet+xml"/>
  <Override PartName="/xl/worksheets/sheet30.xml" ContentType="application/vnd.openxmlformats-officedocument.spreadsheetml.worksheet+xml"/>
  <Override PartName="/xl/chartsheets/sheet31.xml" ContentType="application/vnd.openxmlformats-officedocument.spreadsheetml.chartsheet+xml"/>
  <Override PartName="/xl/worksheets/sheet31.xml" ContentType="application/vnd.openxmlformats-officedocument.spreadsheetml.worksheet+xml"/>
  <Override PartName="/xl/chartsheets/sheet32.xml" ContentType="application/vnd.openxmlformats-officedocument.spreadsheetml.chartsheet+xml"/>
  <Override PartName="/xl/worksheets/sheet32.xml" ContentType="application/vnd.openxmlformats-officedocument.spreadsheetml.worksheet+xml"/>
  <Override PartName="/xl/chartsheets/sheet33.xml" ContentType="application/vnd.openxmlformats-officedocument.spreadsheetml.chartsheet+xml"/>
  <Override PartName="/xl/worksheets/sheet33.xml" ContentType="application/vnd.openxmlformats-officedocument.spreadsheetml.worksheet+xml"/>
  <Override PartName="/xl/chartsheets/sheet34.xml" ContentType="application/vnd.openxmlformats-officedocument.spreadsheetml.chartsheet+xml"/>
  <Override PartName="/xl/worksheets/sheet34.xml" ContentType="application/vnd.openxmlformats-officedocument.spreadsheetml.worksheet+xml"/>
  <Override PartName="/xl/chartsheets/sheet35.xml" ContentType="application/vnd.openxmlformats-officedocument.spreadsheetml.chartsheet+xml"/>
  <Override PartName="/xl/worksheets/sheet35.xml" ContentType="application/vnd.openxmlformats-officedocument.spreadsheetml.worksheet+xml"/>
  <Override PartName="/xl/chartsheets/sheet36.xml" ContentType="application/vnd.openxmlformats-officedocument.spreadsheetml.chartsheet+xml"/>
  <Override PartName="/xl/worksheets/sheet36.xml" ContentType="application/vnd.openxmlformats-officedocument.spreadsheetml.worksheet+xml"/>
  <Override PartName="/xl/chartsheets/sheet37.xml" ContentType="application/vnd.openxmlformats-officedocument.spreadsheetml.chartsheet+xml"/>
  <Override PartName="/xl/worksheets/sheet37.xml" ContentType="application/vnd.openxmlformats-officedocument.spreadsheetml.worksheet+xml"/>
  <Override PartName="/xl/chartsheets/sheet38.xml" ContentType="application/vnd.openxmlformats-officedocument.spreadsheetml.chartsheet+xml"/>
  <Override PartName="/xl/worksheets/sheet38.xml" ContentType="application/vnd.openxmlformats-officedocument.spreadsheetml.worksheet+xml"/>
  <Override PartName="/xl/chartsheets/sheet39.xml" ContentType="application/vnd.openxmlformats-officedocument.spreadsheetml.chartsheet+xml"/>
  <Override PartName="/xl/worksheets/sheet39.xml" ContentType="application/vnd.openxmlformats-officedocument.spreadsheetml.worksheet+xml"/>
  <Override PartName="/xl/chartsheets/sheet40.xml" ContentType="application/vnd.openxmlformats-officedocument.spreadsheetml.chartsheet+xml"/>
  <Override PartName="/xl/worksheets/sheet40.xml" ContentType="application/vnd.openxmlformats-officedocument.spreadsheetml.worksheet+xml"/>
  <Override PartName="/xl/chartsheets/sheet41.xml" ContentType="application/vnd.openxmlformats-officedocument.spreadsheetml.chartsheet+xml"/>
  <Override PartName="/xl/worksheets/sheet41.xml" ContentType="application/vnd.openxmlformats-officedocument.spreadsheetml.worksheet+xml"/>
  <Override PartName="/xl/chartsheets/sheet42.xml" ContentType="application/vnd.openxmlformats-officedocument.spreadsheetml.chartsheet+xml"/>
  <Override PartName="/xl/worksheets/sheet42.xml" ContentType="application/vnd.openxmlformats-officedocument.spreadsheetml.worksheet+xml"/>
  <Override PartName="/xl/chartsheets/sheet43.xml" ContentType="application/vnd.openxmlformats-officedocument.spreadsheetml.chartsheet+xml"/>
  <Override PartName="/xl/worksheets/sheet43.xml" ContentType="application/vnd.openxmlformats-officedocument.spreadsheetml.worksheet+xml"/>
  <Override PartName="/xl/chartsheets/sheet44.xml" ContentType="application/vnd.openxmlformats-officedocument.spreadsheetml.chartsheet+xml"/>
  <Override PartName="/xl/worksheets/sheet44.xml" ContentType="application/vnd.openxmlformats-officedocument.spreadsheetml.worksheet+xml"/>
  <Override PartName="/xl/chartsheets/sheet45.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drawings/drawing12.xml" ContentType="application/vnd.openxmlformats-officedocument.drawingml.chartshapes+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drawings/drawing1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drawings/drawing15.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drawings/drawing1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drawings/drawing17.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8.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6.xml" ContentType="application/vnd.openxmlformats-officedocument.themeOverride+xml"/>
  <Override PartName="/xl/drawings/drawing1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7.xml" ContentType="application/vnd.openxmlformats-officedocument.themeOverride+xml"/>
  <Override PartName="/xl/drawings/drawing2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8.xml" ContentType="application/vnd.openxmlformats-officedocument.themeOverride+xml"/>
  <Override PartName="/xl/drawings/drawing2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9.xml" ContentType="application/vnd.openxmlformats-officedocument.themeOverride+xml"/>
  <Override PartName="/xl/drawings/drawing22.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0.xml" ContentType="application/vnd.openxmlformats-officedocument.themeOverride+xml"/>
  <Override PartName="/xl/drawings/drawing23.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1.xml" ContentType="application/vnd.openxmlformats-officedocument.themeOverride+xml"/>
  <Override PartName="/xl/drawings/drawing24.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2.xml" ContentType="application/vnd.openxmlformats-officedocument.themeOverride+xml"/>
  <Override PartName="/xl/drawings/drawing25.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3.xml" ContentType="application/vnd.openxmlformats-officedocument.themeOverride+xml"/>
  <Override PartName="/xl/drawings/drawing2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4.xml" ContentType="application/vnd.openxmlformats-officedocument.themeOverride+xml"/>
  <Override PartName="/xl/drawings/drawing2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5.xml" ContentType="application/vnd.openxmlformats-officedocument.themeOverride+xml"/>
  <Override PartName="/xl/drawings/drawing28.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6.xml" ContentType="application/vnd.openxmlformats-officedocument.themeOverride+xml"/>
  <Override PartName="/xl/drawings/drawing29.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7.xml" ContentType="application/vnd.openxmlformats-officedocument.themeOverride+xml"/>
  <Override PartName="/xl/drawings/drawing30.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28.xml" ContentType="application/vnd.openxmlformats-officedocument.themeOverride+xml"/>
  <Override PartName="/xl/drawings/drawing31.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29.xml" ContentType="application/vnd.openxmlformats-officedocument.themeOverrid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30.xml" ContentType="application/vnd.openxmlformats-officedocument.themeOverrid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31.xml" ContentType="application/vnd.openxmlformats-officedocument.themeOverrid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32.xml" ContentType="application/vnd.openxmlformats-officedocument.themeOverrid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theme/themeOverride33.xml" ContentType="application/vnd.openxmlformats-officedocument.themeOverride+xml"/>
  <Override PartName="/xl/drawings/drawing32.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theme/themeOverride34.xml" ContentType="application/vnd.openxmlformats-officedocument.themeOverride+xml"/>
  <Override PartName="/xl/drawings/drawing33.xml" ContentType="application/vnd.openxmlformats-officedocument.drawing+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theme/themeOverride35.xml" ContentType="application/vnd.openxmlformats-officedocument.themeOverride+xml"/>
  <Override PartName="/xl/drawings/drawing34.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theme/themeOverride36.xml" ContentType="application/vnd.openxmlformats-officedocument.themeOverride+xml"/>
  <Override PartName="/xl/drawings/drawing35.xml" ContentType="application/vnd.openxmlformats-officedocument.drawing+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theme/themeOverride37.xml" ContentType="application/vnd.openxmlformats-officedocument.themeOverride+xml"/>
  <Override PartName="/xl/drawings/drawing36.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theme/themeOverride38.xml" ContentType="application/vnd.openxmlformats-officedocument.themeOverride+xml"/>
  <Override PartName="/xl/drawings/drawing37.xml" ContentType="application/vnd.openxmlformats-officedocument.drawing+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theme/themeOverride39.xml" ContentType="application/vnd.openxmlformats-officedocument.themeOverride+xml"/>
  <Override PartName="/xl/drawings/drawing38.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theme/themeOverride40.xml" ContentType="application/vnd.openxmlformats-officedocument.themeOverride+xml"/>
  <Override PartName="/xl/drawings/drawing39.xml" ContentType="application/vnd.openxmlformats-officedocument.drawing+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theme/themeOverride41.xml" ContentType="application/vnd.openxmlformats-officedocument.themeOverride+xml"/>
  <Override PartName="/xl/drawings/drawing40.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theme/themeOverride42.xml" ContentType="application/vnd.openxmlformats-officedocument.themeOverride+xml"/>
  <Override PartName="/xl/drawings/drawing41.xml" ContentType="application/vnd.openxmlformats-officedocument.drawing+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theme/themeOverride43.xml" ContentType="application/vnd.openxmlformats-officedocument.themeOverride+xml"/>
  <Override PartName="/xl/drawings/drawing42.xml" ContentType="application/vnd.openxmlformats-officedocument.drawing+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theme/themeOverride44.xml" ContentType="application/vnd.openxmlformats-officedocument.themeOverride+xml"/>
  <Override PartName="/xl/drawings/drawing43.xml" ContentType="application/vnd.openxmlformats-officedocument.drawing+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theme/themeOverride45.xml" ContentType="application/vnd.openxmlformats-officedocument.themeOverride+xml"/>
  <Override PartName="/xl/drawings/drawing44.xml" ContentType="application/vnd.openxmlformats-officedocument.drawing+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theme/themeOverride46.xml" ContentType="application/vnd.openxmlformats-officedocument.themeOverride+xml"/>
  <Override PartName="/xl/drawings/drawing45.xml" ContentType="application/vnd.openxmlformats-officedocument.drawing+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theme/themeOverride47.xml" ContentType="application/vnd.openxmlformats-officedocument.themeOverride+xml"/>
  <Override PartName="/xl/drawings/drawing46.xml" ContentType="application/vnd.openxmlformats-officedocument.drawing+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theme/themeOverride48.xml" ContentType="application/vnd.openxmlformats-officedocument.themeOverride+xml"/>
  <Override PartName="/xl/drawings/drawing47.xml" ContentType="application/vnd.openxmlformats-officedocument.drawing+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theme/themeOverride49.xml" ContentType="application/vnd.openxmlformats-officedocument.themeOverride+xml"/>
  <Override PartName="/xl/drawings/drawing48.xml" ContentType="application/vnd.openxmlformats-officedocument.drawing+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theme/themeOverride50.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python.xml" ContentType="application/vnd.ms-excel.pyth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C:\Users\kajsa.lindell\Desktop\"/>
    </mc:Choice>
  </mc:AlternateContent>
  <xr:revisionPtr revIDLastSave="0" documentId="8_{FDF7778C-01F5-409A-B325-529A0369FFC2}" xr6:coauthVersionLast="47" xr6:coauthVersionMax="47" xr10:uidLastSave="{00000000-0000-0000-0000-000000000000}"/>
  <bookViews>
    <workbookView xWindow="-120" yWindow="-120" windowWidth="29040" windowHeight="15720" tabRatio="829" firstSheet="77" activeTab="77" xr2:uid="{00000000-000D-0000-FFFF-FFFF00000000}"/>
  </bookViews>
  <sheets>
    <sheet name="Data Dia 1" sheetId="163" r:id="rId1"/>
    <sheet name="Diagram1" sheetId="221" r:id="rId2"/>
    <sheet name="Data Dia 2" sheetId="165" r:id="rId3"/>
    <sheet name="Diagram2" sheetId="222" r:id="rId4"/>
    <sheet name="Data Dia 3" sheetId="96" r:id="rId5"/>
    <sheet name="Diagram3" sheetId="223" r:id="rId6"/>
    <sheet name="Data Dia 4" sheetId="98" r:id="rId7"/>
    <sheet name="Diagram4" sheetId="224" r:id="rId8"/>
    <sheet name="Data Dia 5" sheetId="119" r:id="rId9"/>
    <sheet name="Diagram5" sheetId="225" r:id="rId10"/>
    <sheet name="Data Dia 6" sheetId="117" r:id="rId11"/>
    <sheet name="Diagram6" sheetId="226" r:id="rId12"/>
    <sheet name="Data Dia 7" sheetId="115" r:id="rId13"/>
    <sheet name="Diagram7" sheetId="227" r:id="rId14"/>
    <sheet name="Data Dia 8" sheetId="36" r:id="rId15"/>
    <sheet name="Diagram8" sheetId="228" r:id="rId16"/>
    <sheet name="Data Dia 9" sheetId="99" r:id="rId17"/>
    <sheet name="Diagram9" sheetId="229" r:id="rId18"/>
    <sheet name="Data Dia 10" sheetId="211" r:id="rId19"/>
    <sheet name="Diagram10" sheetId="230" r:id="rId20"/>
    <sheet name="Data Dia 11" sheetId="78" r:id="rId21"/>
    <sheet name="Diagram11" sheetId="231" r:id="rId22"/>
    <sheet name="Data Dia 12" sheetId="79" r:id="rId23"/>
    <sheet name="Diagram12" sheetId="232" r:id="rId24"/>
    <sheet name="Data Dia 13" sheetId="207" r:id="rId25"/>
    <sheet name="Diagram13" sheetId="233" r:id="rId26"/>
    <sheet name="Data Dia14" sheetId="209" r:id="rId27"/>
    <sheet name="Diagram14" sheetId="234" r:id="rId28"/>
    <sheet name="Data Dia 15" sheetId="175" r:id="rId29"/>
    <sheet name="Diagram15" sheetId="235" r:id="rId30"/>
    <sheet name="Data Dia 16" sheetId="189" r:id="rId31"/>
    <sheet name="Diagram16" sheetId="236" r:id="rId32"/>
    <sheet name="Data Dia 17" sheetId="6" r:id="rId33"/>
    <sheet name="Diagram17" sheetId="237" r:id="rId34"/>
    <sheet name="Data Dia 18" sheetId="200" r:id="rId35"/>
    <sheet name="Diagram18" sheetId="238" r:id="rId36"/>
    <sheet name="Data Dia 19" sheetId="202" r:id="rId37"/>
    <sheet name="Diagram19" sheetId="239" r:id="rId38"/>
    <sheet name="Data Dia 20" sheetId="131" r:id="rId39"/>
    <sheet name="Diagram20" sheetId="240" r:id="rId40"/>
    <sheet name="Data Dia 21" sheetId="60" r:id="rId41"/>
    <sheet name="Diagram21" sheetId="241" r:id="rId42"/>
    <sheet name="Data Dia 22" sheetId="156" r:id="rId43"/>
    <sheet name="Diagram22" sheetId="242" r:id="rId44"/>
    <sheet name="Data Dia 23" sheetId="22" r:id="rId45"/>
    <sheet name="Diagram23" sheetId="243" r:id="rId46"/>
    <sheet name="Data Dia 24" sheetId="24" r:id="rId47"/>
    <sheet name="Diagram24" sheetId="244" r:id="rId48"/>
    <sheet name="Data Dia 25" sheetId="196" r:id="rId49"/>
    <sheet name="Diagram25" sheetId="245" r:id="rId50"/>
    <sheet name="Data Dia 26" sheetId="193" r:id="rId51"/>
    <sheet name="Diagram26" sheetId="246" r:id="rId52"/>
    <sheet name="Data Dia 27-28" sheetId="247" r:id="rId53"/>
    <sheet name="Diagram27" sheetId="248" r:id="rId54"/>
    <sheet name="Diagram28" sheetId="249" r:id="rId55"/>
    <sheet name="Data Dia 29" sheetId="154" r:id="rId56"/>
    <sheet name="Diagram29" sheetId="250" r:id="rId57"/>
    <sheet name="Data Dia 30" sheetId="218" r:id="rId58"/>
    <sheet name="Diagram30" sheetId="251" r:id="rId59"/>
    <sheet name="Data Dia 31" sheetId="219" r:id="rId60"/>
    <sheet name="Diagram31" sheetId="252" r:id="rId61"/>
    <sheet name="Data Dia 32" sheetId="183" r:id="rId62"/>
    <sheet name="Diagram32" sheetId="253" r:id="rId63"/>
    <sheet name="Data Dia 33" sheetId="168" r:id="rId64"/>
    <sheet name="Diagram33" sheetId="254" r:id="rId65"/>
    <sheet name="Data Dia 34" sheetId="170" r:id="rId66"/>
    <sheet name="Diagram34" sheetId="255" r:id="rId67"/>
    <sheet name="Data Dia 35" sheetId="27" r:id="rId68"/>
    <sheet name="Diagram35" sheetId="256" r:id="rId69"/>
    <sheet name="Data Dia 36" sheetId="82" r:id="rId70"/>
    <sheet name="Diagram36" sheetId="257" r:id="rId71"/>
    <sheet name="Data Dia 37" sheetId="214" r:id="rId72"/>
    <sheet name="Diagram37" sheetId="258" r:id="rId73"/>
    <sheet name="Data Dia 38" sheetId="220" r:id="rId74"/>
    <sheet name="Diagram38" sheetId="259" r:id="rId75"/>
    <sheet name="Data Dia 39" sheetId="215" r:id="rId76"/>
    <sheet name="Diagram39" sheetId="260" r:id="rId77"/>
    <sheet name="Data Dia 40" sheetId="84" r:id="rId78"/>
    <sheet name="Diagram40" sheetId="261" r:id="rId79"/>
    <sheet name="Data Dia 41" sheetId="216" r:id="rId80"/>
    <sheet name="Diagram41" sheetId="262" r:id="rId81"/>
    <sheet name="Data Dia 42" sheetId="152" r:id="rId82"/>
    <sheet name="Diagram42" sheetId="263" r:id="rId83"/>
    <sheet name="Data Dia 43" sheetId="142" r:id="rId84"/>
    <sheet name="Diagram43" sheetId="264" r:id="rId85"/>
    <sheet name="Data Dia 44" sheetId="86" r:id="rId86"/>
    <sheet name="Diagram44" sheetId="265" r:id="rId87"/>
    <sheet name="Data Dia 45" sheetId="88" r:id="rId88"/>
    <sheet name="Diagram45" sheetId="266" r:id="rId89"/>
  </sheets>
  <definedNames>
    <definedName name="_xlnm._FilterDatabase" localSheetId="83" hidden="1">'Data Dia 43'!$A$12:$E$25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82" l="1"/>
  <c r="F30" i="27" l="1"/>
  <c r="H30" i="27" l="1"/>
  <c r="G9" i="168"/>
  <c r="G10" i="168"/>
  <c r="G11" i="168"/>
  <c r="G12" i="168"/>
  <c r="G13" i="168"/>
  <c r="G14" i="168"/>
  <c r="G15" i="168"/>
  <c r="G16" i="168"/>
  <c r="G17" i="168"/>
  <c r="G8" i="168"/>
  <c r="G9" i="215" l="1"/>
  <c r="H10" i="215"/>
  <c r="I10" i="215"/>
  <c r="I11" i="215"/>
  <c r="G13" i="215"/>
  <c r="H13" i="215"/>
  <c r="H8" i="215"/>
  <c r="E9" i="215"/>
  <c r="H9" i="215" s="1"/>
  <c r="E10" i="215"/>
  <c r="G10" i="215" s="1"/>
  <c r="E11" i="215"/>
  <c r="G11" i="215" s="1"/>
  <c r="E12" i="215"/>
  <c r="G12" i="215" s="1"/>
  <c r="E13" i="215"/>
  <c r="I13" i="215" s="1"/>
  <c r="E8" i="215"/>
  <c r="G8" i="215" s="1"/>
  <c r="F10" i="214"/>
  <c r="F11" i="214"/>
  <c r="F12" i="214"/>
  <c r="F13" i="214"/>
  <c r="F9" i="214"/>
  <c r="I8" i="215" l="1"/>
  <c r="H11" i="215"/>
  <c r="I12" i="215"/>
  <c r="H12" i="215"/>
  <c r="I9" i="215"/>
  <c r="E11" i="60"/>
  <c r="E12" i="60"/>
  <c r="E13" i="60"/>
  <c r="E14" i="60"/>
  <c r="E15" i="60"/>
  <c r="E16" i="60"/>
  <c r="E17" i="60"/>
  <c r="E18" i="60"/>
  <c r="E19" i="60"/>
  <c r="E20" i="60"/>
  <c r="E21" i="60"/>
  <c r="E22" i="60"/>
  <c r="E23" i="60"/>
  <c r="E24" i="60"/>
  <c r="E25" i="60"/>
  <c r="E26" i="60"/>
  <c r="E27" i="60"/>
  <c r="E28" i="60"/>
  <c r="E29" i="60"/>
  <c r="E30" i="60"/>
  <c r="E31" i="60"/>
  <c r="E32" i="60"/>
  <c r="E33" i="60"/>
  <c r="E34" i="60"/>
  <c r="E35" i="60"/>
  <c r="E36" i="60"/>
  <c r="E37" i="60"/>
  <c r="E38" i="60"/>
  <c r="E39" i="60"/>
  <c r="E40" i="60"/>
  <c r="E41" i="60"/>
  <c r="E42" i="60"/>
  <c r="E43" i="60"/>
  <c r="E44" i="60"/>
  <c r="E45" i="60"/>
  <c r="E46" i="60"/>
  <c r="E47" i="60"/>
  <c r="E48" i="60"/>
  <c r="E9" i="84"/>
  <c r="F13" i="142" l="1"/>
  <c r="F15" i="142"/>
  <c r="F14" i="142"/>
  <c r="F18" i="142"/>
  <c r="F17" i="142"/>
  <c r="F19" i="142"/>
  <c r="F20" i="142"/>
  <c r="F28" i="142"/>
  <c r="F32" i="142"/>
  <c r="F29" i="142"/>
  <c r="F26" i="142"/>
  <c r="F24" i="142"/>
  <c r="F31" i="142"/>
  <c r="F25" i="142"/>
  <c r="F30" i="142"/>
  <c r="F22" i="142"/>
  <c r="F21" i="142"/>
  <c r="F27" i="142"/>
  <c r="F23" i="142"/>
  <c r="F33" i="142"/>
  <c r="F16" i="142"/>
  <c r="F16" i="119"/>
  <c r="J16" i="142" l="1"/>
  <c r="J17" i="142"/>
  <c r="J22" i="142"/>
  <c r="J19" i="142"/>
  <c r="J29" i="142"/>
  <c r="J14" i="142"/>
  <c r="J15" i="142"/>
  <c r="H18" i="142"/>
  <c r="J28" i="142"/>
  <c r="J20" i="142"/>
  <c r="G14" i="142"/>
  <c r="I24" i="142"/>
  <c r="G29" i="142"/>
  <c r="I15" i="142"/>
  <c r="H33" i="142"/>
  <c r="I14" i="142"/>
  <c r="G27" i="142"/>
  <c r="H24" i="142"/>
  <c r="H16" i="142"/>
  <c r="I29" i="142"/>
  <c r="I21" i="142"/>
  <c r="J13" i="142"/>
  <c r="J26" i="142"/>
  <c r="J18" i="142"/>
  <c r="G22" i="142"/>
  <c r="I32" i="142"/>
  <c r="J21" i="142"/>
  <c r="G21" i="142"/>
  <c r="I31" i="142"/>
  <c r="G28" i="142"/>
  <c r="H25" i="142"/>
  <c r="I30" i="142"/>
  <c r="I22" i="142"/>
  <c r="G19" i="142"/>
  <c r="G13" i="142"/>
  <c r="G26" i="142"/>
  <c r="G18" i="142"/>
  <c r="H31" i="142"/>
  <c r="H23" i="142"/>
  <c r="H15" i="142"/>
  <c r="I28" i="142"/>
  <c r="I20" i="142"/>
  <c r="J33" i="142"/>
  <c r="J25" i="142"/>
  <c r="G30" i="142"/>
  <c r="H19" i="142"/>
  <c r="I16" i="142"/>
  <c r="H13" i="142"/>
  <c r="I23" i="142"/>
  <c r="G20" i="142"/>
  <c r="H17" i="142"/>
  <c r="J27" i="142"/>
  <c r="H32" i="142"/>
  <c r="G33" i="142"/>
  <c r="G25" i="142"/>
  <c r="G17" i="142"/>
  <c r="H30" i="142"/>
  <c r="H22" i="142"/>
  <c r="H14" i="142"/>
  <c r="I27" i="142"/>
  <c r="I19" i="142"/>
  <c r="J32" i="142"/>
  <c r="J24" i="142"/>
  <c r="H27" i="142"/>
  <c r="H26" i="142"/>
  <c r="G32" i="142"/>
  <c r="G24" i="142"/>
  <c r="G16" i="142"/>
  <c r="H29" i="142"/>
  <c r="H21" i="142"/>
  <c r="I13" i="142"/>
  <c r="I26" i="142"/>
  <c r="I18" i="142"/>
  <c r="J31" i="142"/>
  <c r="J23" i="142"/>
  <c r="G31" i="142"/>
  <c r="G23" i="142"/>
  <c r="G15" i="142"/>
  <c r="H28" i="142"/>
  <c r="H20" i="142"/>
  <c r="I33" i="142"/>
  <c r="I25" i="142"/>
  <c r="I17" i="142"/>
  <c r="J30" i="142"/>
  <c r="E10" i="84" l="1"/>
  <c r="E11" i="84"/>
  <c r="E12" i="84"/>
  <c r="E13" i="84"/>
  <c r="E14" i="84"/>
  <c r="E15" i="84"/>
  <c r="E16" i="84"/>
  <c r="E17" i="84"/>
  <c r="E18" i="84"/>
  <c r="H29" i="27"/>
  <c r="F13" i="27"/>
  <c r="F14" i="27"/>
  <c r="F15" i="27"/>
  <c r="F16" i="27"/>
  <c r="F17" i="27"/>
  <c r="F18" i="27"/>
  <c r="F19" i="27"/>
  <c r="F20" i="27"/>
  <c r="F21" i="27"/>
  <c r="F22" i="27"/>
  <c r="F23" i="27"/>
  <c r="F24" i="27"/>
  <c r="F25" i="27"/>
  <c r="F26" i="27"/>
  <c r="F27" i="27"/>
  <c r="F28" i="27"/>
  <c r="F29" i="27"/>
  <c r="F12" i="27"/>
  <c r="G12" i="170" l="1"/>
  <c r="G13" i="170"/>
  <c r="G14" i="170"/>
  <c r="G15" i="170"/>
  <c r="G16" i="170"/>
  <c r="G17" i="170"/>
  <c r="G18" i="170"/>
  <c r="G19" i="170"/>
  <c r="G20" i="170"/>
  <c r="G11" i="170"/>
  <c r="F10" i="86" l="1"/>
  <c r="F11" i="86"/>
  <c r="F12" i="86"/>
  <c r="F13" i="86"/>
  <c r="F14" i="86"/>
  <c r="F15" i="86"/>
  <c r="F16" i="86"/>
  <c r="F17" i="86"/>
  <c r="F18" i="86"/>
  <c r="F9" i="86"/>
  <c r="H18" i="183"/>
  <c r="H10" i="183"/>
  <c r="H11" i="183"/>
  <c r="H12" i="183"/>
  <c r="H13" i="183"/>
  <c r="H14" i="183"/>
  <c r="H15" i="183"/>
  <c r="H16" i="183"/>
  <c r="H17" i="183"/>
  <c r="H9" i="183"/>
  <c r="G12" i="196"/>
  <c r="G13" i="196"/>
  <c r="G14" i="196"/>
  <c r="G15" i="196"/>
  <c r="G16" i="196"/>
  <c r="G17" i="196"/>
  <c r="G18" i="196"/>
  <c r="G11" i="196"/>
  <c r="I10" i="131"/>
  <c r="G11" i="131"/>
  <c r="G12" i="131"/>
  <c r="G13" i="131"/>
  <c r="G14" i="131"/>
  <c r="G15" i="131"/>
  <c r="G16" i="131"/>
  <c r="G17" i="131"/>
  <c r="G18" i="131"/>
  <c r="G19" i="131"/>
  <c r="G10" i="131"/>
  <c r="F10" i="79"/>
  <c r="F11" i="79"/>
  <c r="F12" i="79"/>
  <c r="F13" i="79"/>
  <c r="F14" i="79"/>
  <c r="F15" i="79"/>
  <c r="F16" i="79"/>
  <c r="F17" i="79"/>
  <c r="F18" i="79"/>
  <c r="F9" i="79"/>
  <c r="H10" i="36"/>
  <c r="C27" i="165"/>
  <c r="C28" i="165"/>
  <c r="C29" i="165"/>
  <c r="C30" i="165"/>
  <c r="C31" i="165"/>
  <c r="C32" i="165"/>
  <c r="C33" i="165"/>
  <c r="C34" i="165"/>
  <c r="C35" i="165"/>
  <c r="C26" i="165"/>
  <c r="E26" i="165" s="1"/>
  <c r="D12" i="165"/>
  <c r="D13" i="165"/>
  <c r="D14" i="165"/>
  <c r="D15" i="165"/>
  <c r="D16" i="165"/>
  <c r="D17" i="165"/>
  <c r="D18" i="165"/>
  <c r="D19" i="165"/>
  <c r="D20" i="165"/>
  <c r="F24" i="163"/>
  <c r="E24" i="163"/>
  <c r="C25" i="163"/>
  <c r="C26" i="163"/>
  <c r="C27" i="163"/>
  <c r="C28" i="163"/>
  <c r="C29" i="163"/>
  <c r="C30" i="163"/>
  <c r="C31" i="163"/>
  <c r="C32" i="163"/>
  <c r="C33" i="163"/>
  <c r="C24" i="163"/>
  <c r="D10" i="163"/>
  <c r="D11" i="163"/>
  <c r="D12" i="163"/>
  <c r="D13" i="163"/>
  <c r="D14" i="163"/>
  <c r="D15" i="163"/>
  <c r="D16" i="163"/>
  <c r="D17" i="163"/>
  <c r="D18" i="163"/>
  <c r="D11" i="154" l="1"/>
  <c r="D12" i="154"/>
  <c r="D13" i="154"/>
  <c r="D14" i="154"/>
  <c r="D15" i="154"/>
  <c r="D16" i="154"/>
  <c r="D17" i="154"/>
  <c r="D18" i="154"/>
  <c r="D19" i="154"/>
  <c r="D20" i="154"/>
  <c r="D21" i="154"/>
  <c r="D22" i="154"/>
  <c r="D23" i="154"/>
  <c r="D24" i="154"/>
  <c r="D25" i="154"/>
  <c r="D26" i="154"/>
  <c r="D27" i="154"/>
  <c r="D28" i="154"/>
  <c r="D29" i="154"/>
  <c r="D30" i="154"/>
  <c r="D31" i="154"/>
  <c r="D32" i="154"/>
  <c r="D33" i="154"/>
  <c r="D34" i="154"/>
  <c r="D35" i="154"/>
  <c r="D36" i="154"/>
  <c r="D37" i="154"/>
  <c r="D38" i="154"/>
  <c r="D39" i="154"/>
  <c r="D40" i="154"/>
  <c r="D41" i="154"/>
  <c r="D42" i="154"/>
  <c r="D43" i="154"/>
  <c r="D44" i="154"/>
  <c r="D45" i="154"/>
  <c r="D46" i="154"/>
  <c r="D47" i="154"/>
  <c r="D48" i="154"/>
  <c r="D49" i="154"/>
  <c r="D10" i="154"/>
  <c r="H13" i="27"/>
  <c r="H14" i="27"/>
  <c r="H15" i="27"/>
  <c r="H16" i="27"/>
  <c r="H17" i="27"/>
  <c r="H18" i="27"/>
  <c r="H19" i="27"/>
  <c r="H20" i="27"/>
  <c r="H21" i="27"/>
  <c r="H22" i="27"/>
  <c r="H23" i="27"/>
  <c r="H24" i="27"/>
  <c r="H25" i="27"/>
  <c r="H26" i="27"/>
  <c r="H27" i="27"/>
  <c r="H28" i="27"/>
  <c r="H12" i="27"/>
  <c r="I11" i="131" l="1"/>
  <c r="I12" i="131"/>
  <c r="I13" i="131"/>
  <c r="I14" i="131"/>
  <c r="I15" i="131"/>
  <c r="I16" i="131"/>
  <c r="I17" i="131"/>
  <c r="I18" i="131"/>
  <c r="I19" i="131"/>
  <c r="C24" i="115" l="1"/>
  <c r="B13" i="115" s="1"/>
  <c r="B23" i="115" l="1"/>
  <c r="B22" i="115"/>
  <c r="B12" i="115"/>
  <c r="B10" i="115"/>
  <c r="B21" i="115"/>
  <c r="B20" i="115"/>
  <c r="B19" i="115"/>
  <c r="B18" i="115"/>
  <c r="B17" i="115"/>
  <c r="B16" i="115"/>
  <c r="B15" i="115"/>
  <c r="B14" i="115"/>
  <c r="I20" i="99" l="1"/>
  <c r="H11" i="36"/>
  <c r="H12" i="36"/>
  <c r="H13" i="36"/>
  <c r="H14" i="36"/>
  <c r="H15" i="36"/>
  <c r="H16" i="36"/>
  <c r="H17" i="36"/>
  <c r="H18" i="36"/>
  <c r="H19" i="36"/>
  <c r="F10" i="119" l="1"/>
  <c r="F11" i="119"/>
  <c r="F12" i="119"/>
  <c r="F13" i="119"/>
  <c r="F14" i="119"/>
  <c r="F15" i="119"/>
  <c r="H10" i="82" l="1"/>
  <c r="H11" i="82"/>
  <c r="H12" i="82"/>
  <c r="H13" i="82"/>
  <c r="H14" i="82"/>
  <c r="H15" i="82"/>
  <c r="H16" i="82"/>
  <c r="H17" i="82"/>
  <c r="H18" i="82"/>
  <c r="D11" i="165"/>
  <c r="I22" i="207"/>
  <c r="G22" i="207"/>
  <c r="E22" i="207"/>
  <c r="C22" i="207"/>
  <c r="I21" i="207"/>
  <c r="G21" i="207"/>
  <c r="E21" i="207"/>
  <c r="C21" i="207"/>
  <c r="F33" i="163" l="1"/>
  <c r="G10" i="22"/>
  <c r="G11" i="22"/>
  <c r="G12" i="22"/>
  <c r="G13" i="22"/>
  <c r="G14" i="22"/>
  <c r="G15" i="22"/>
  <c r="G16" i="22"/>
  <c r="G17" i="22"/>
  <c r="G18" i="22"/>
  <c r="G9" i="22"/>
  <c r="F9" i="119" l="1"/>
  <c r="C24" i="98"/>
  <c r="D24" i="98"/>
  <c r="B24" i="98"/>
  <c r="C25" i="96"/>
  <c r="D25" i="96"/>
  <c r="B25" i="96"/>
  <c r="F35" i="165" l="1"/>
  <c r="E35" i="165"/>
  <c r="F34" i="165"/>
  <c r="E34" i="165"/>
  <c r="F33" i="165"/>
  <c r="E33" i="165"/>
  <c r="F32" i="165"/>
  <c r="E32" i="165"/>
  <c r="F31" i="165"/>
  <c r="E31" i="165"/>
  <c r="F30" i="165"/>
  <c r="E30" i="165"/>
  <c r="F29" i="165"/>
  <c r="E29" i="165"/>
  <c r="F28" i="165"/>
  <c r="E28" i="165"/>
  <c r="F27" i="165"/>
  <c r="E27" i="165"/>
  <c r="F26" i="165"/>
  <c r="E25" i="163"/>
  <c r="F25" i="163"/>
  <c r="E26" i="163"/>
  <c r="F26" i="163"/>
  <c r="E27" i="163"/>
  <c r="F27" i="163"/>
  <c r="E28" i="163"/>
  <c r="F28" i="163"/>
  <c r="E29" i="163"/>
  <c r="F29" i="163"/>
  <c r="E30" i="163"/>
  <c r="F30" i="163"/>
  <c r="E31" i="163"/>
  <c r="F31" i="163"/>
  <c r="E32" i="163"/>
  <c r="F32" i="163"/>
  <c r="E33" i="163"/>
  <c r="D9" i="163"/>
  <c r="I19" i="99" l="1"/>
  <c r="I11" i="99" l="1"/>
  <c r="I12" i="99"/>
  <c r="I13" i="99"/>
  <c r="I14" i="99"/>
  <c r="I15" i="99"/>
  <c r="I16" i="99"/>
  <c r="I17" i="99"/>
  <c r="I18" i="99"/>
  <c r="E10" i="60" l="1"/>
</calcChain>
</file>

<file path=xl/python.xml><?xml version="1.0" encoding="utf-8"?>
<python xmlns="http://schemas.microsoft.com/office/spreadsheetml/2023/python">
  <environmentDefinition id="{882DD1B0-6546-4DFA-8A08-902A380B44EA}">
    <initialization>
      <code xml:space="preserve">import numpy as np
import pandas as pd
import matplotlib.pyplot as plt
import seaborn as sns
import statsmodels as sm
import excel
import warnings
warnings.simplefilter('ignore')
excel.set_xl_scalar_conversion(excel.convert_to_scalar)
excel.set_xl_array_conversion(excel.convert_to_dataframe)
</code>
    </initialization>
  </environmentDefinition>
</python>
</file>

<file path=xl/sharedStrings.xml><?xml version="1.0" encoding="utf-8"?>
<sst xmlns="http://schemas.openxmlformats.org/spreadsheetml/2006/main" count="1103" uniqueCount="564">
  <si>
    <t>Diagram 1.</t>
  </si>
  <si>
    <t>Utbetalda försäkringsersättningar till hushåll och företag för skadeförsäkring, pensions- och livförsäkring</t>
  </si>
  <si>
    <t>Enhet:</t>
  </si>
  <si>
    <t>Miljarder kronor.</t>
  </si>
  <si>
    <t>Anm.:</t>
  </si>
  <si>
    <t>I Pensions- och livförsäkring ingår tjänstepension och sparande i privata kapitalförsäkringar och privata pensionsförsäkringar, både konkurrensutsatta och ej konkurrensutsatta försäkringar omfattas. Skadeförsäkring som finns hos livförsäkrings- och tjänstepensionsföretagen ingår i kategorin Skadeförsäkring. För livförsäkrings- och tjänstepensionsföretag avser utbetalda försäkringsersättningar de utbetalningar som har gjorts till kunder inklusive återköp, utbetald återbäring p.g.a. återköp samt övrig utbetald återbäring. För skadeförsäkringsföretag avser utbetalda försäkringsersättningar de skadeersättningar som har utbetalats till kunder som drabbats av skada.</t>
  </si>
  <si>
    <t>Källa:</t>
  </si>
  <si>
    <t>Svensk Försäkring.</t>
  </si>
  <si>
    <t>År</t>
  </si>
  <si>
    <t>Pensions- och livförsäkring</t>
  </si>
  <si>
    <t>Skadeförsäkring</t>
  </si>
  <si>
    <t>TOTALT</t>
  </si>
  <si>
    <t>Folkmängd (SCB)</t>
  </si>
  <si>
    <t>Utbetalningar från …</t>
  </si>
  <si>
    <t>Genomsnittligt belopp per person för …</t>
  </si>
  <si>
    <t>...pensions- och livförsäkring</t>
  </si>
  <si>
    <t>...skadeförsäkring i hushåll*</t>
  </si>
  <si>
    <t>* Här ingår inte utbetalda försäkringsersättningar från företags- och fastighetsförsäkring</t>
  </si>
  <si>
    <t>Diagram 2.</t>
  </si>
  <si>
    <t>Inbetalda premier från hushåll och företag för skadeförsäkring, pensions- och livförsäkring</t>
  </si>
  <si>
    <t>Avser premieinkomster för skadeförsäkring och inbetalda premier (exklusive uppräknade fribrev och inflyttat försäkringskapital) för pensions- och livförsäkring. I Pensions- och livförsäkring ingår tjänstepension och sparande i privata kapitalförsäkringar och privata pensionsförsäkringar, både konkurrensutsatta och ej konkurrensutsatta försäkringar omfattas. Skadeförsäkring som finns hos livförsäkrings- och tjänstepensionsföretagen ingår i kategorin Skadeförsäkring.</t>
  </si>
  <si>
    <t>Premieinkomster från …</t>
  </si>
  <si>
    <t>* Här ingår inte premieinkomster från företags- och fastighetsförsäkring</t>
  </si>
  <si>
    <t>Diagram 3.</t>
  </si>
  <si>
    <t>Marknadsandelar i procent av de totala årliga premieinkomsterna</t>
  </si>
  <si>
    <t>Länsförsäkringar</t>
  </si>
  <si>
    <t>If Skadeförsäkring</t>
  </si>
  <si>
    <t>Trygg-Hansa</t>
  </si>
  <si>
    <t>Folksam</t>
  </si>
  <si>
    <t>Dina federationen</t>
  </si>
  <si>
    <t>Protector</t>
  </si>
  <si>
    <t>Zurich</t>
  </si>
  <si>
    <t>Gjensidige, filial</t>
  </si>
  <si>
    <t>Löf</t>
  </si>
  <si>
    <t>ICA Försäkring</t>
  </si>
  <si>
    <t>Anticimex</t>
  </si>
  <si>
    <t>Chubb</t>
  </si>
  <si>
    <t>Solid</t>
  </si>
  <si>
    <t>Sveland Djur</t>
  </si>
  <si>
    <t>Övriga</t>
  </si>
  <si>
    <t>Summa</t>
  </si>
  <si>
    <t>Diagram 4.</t>
  </si>
  <si>
    <t>Marknadsandelar i procent av årliga totalt inbetalda premier</t>
  </si>
  <si>
    <t>Diagrammet visar andelar av inbetalda premier till konkurrensutsatta pensions- och livförsäkringar. En konkurrensutsatt försäkring är en sådan försäkring där det finns möjlighet att välja mellan flera försäkringsgivare. I inbetalda premier ingår varken inflyttat försäkringskapital eller fribrevsuppräkningar. Inbetalda premier till livförsäkrings- och tjänstepensionsföretagens skadeförsäkringar ingår inte.</t>
  </si>
  <si>
    <t>Alecta</t>
  </si>
  <si>
    <t>Avanza</t>
  </si>
  <si>
    <t>Skandia</t>
  </si>
  <si>
    <t>SEB</t>
  </si>
  <si>
    <t>Futur Pension</t>
  </si>
  <si>
    <t>Nordea Liv</t>
  </si>
  <si>
    <t>Swedbank Försäkring</t>
  </si>
  <si>
    <t>Handelsbanken</t>
  </si>
  <si>
    <t>Nordnet</t>
  </si>
  <si>
    <t>SPP</t>
  </si>
  <si>
    <t>Movestic</t>
  </si>
  <si>
    <t>Diagram 5.</t>
  </si>
  <si>
    <t>Antal företag och antal anställda i försäkringsbranschen i Sverige</t>
  </si>
  <si>
    <t>Antal företag och antal anställda</t>
  </si>
  <si>
    <t>Understödsföreningar bedriver inte affärsmässig försäkringsrörelse utan ägnar sig åt inbördes bistånd för medlemmarna, t.ex. en yrkesgrupp. Vanliga ersättningar i understödsföreningar är pensioner, sjukförmåner eller begravningshjälp. Enligt nu gällande lag ska understödsföreningarna avvecklas på sikt.</t>
  </si>
  <si>
    <t>Svensk Försäkring och Försäkringsbranschens arbetsgivareorganisation (FAO).</t>
  </si>
  <si>
    <t>Livförsäkringsföretag</t>
  </si>
  <si>
    <t>Tjänstepensionsföretag</t>
  </si>
  <si>
    <t>Skadeförsäkringsföretag</t>
  </si>
  <si>
    <t>Understödsföreningar</t>
  </si>
  <si>
    <t>Antal anställda (höger axel)</t>
  </si>
  <si>
    <t>2017</t>
  </si>
  <si>
    <t>2018</t>
  </si>
  <si>
    <t>2019</t>
  </si>
  <si>
    <t>2020</t>
  </si>
  <si>
    <t>2021</t>
  </si>
  <si>
    <t>2022</t>
  </si>
  <si>
    <t>2023</t>
  </si>
  <si>
    <t>Diagram 6.</t>
  </si>
  <si>
    <t>Andel anställda i procent</t>
  </si>
  <si>
    <t xml:space="preserve">För försäkringsbranschen avses anställda inom de företag som ingår i den lönestatistik som produceras årligen av FAO. Statistiken omfattar i stort sett alla försäkringsföretag i försäkringsbranschen, men utesluter till exempel företag som i huvudsak sysslar med bankverksamhet. Näringslivet avser både tjänstemän och arbetare inom Svenskt Näringslivs medlemsföretag och i denna statistik är även vd:ar inkluderade till skillnad från i FAO:s statistik. </t>
  </si>
  <si>
    <t>Försäkringsbranschens Arbetsgivareorganisation (FAO).</t>
  </si>
  <si>
    <t>Andel kvinnor, försäkringsbranschen</t>
  </si>
  <si>
    <t>Andel chefer som är kvinnor, försäkringsbranschen</t>
  </si>
  <si>
    <t>Andel kvinnor, näringslivet</t>
  </si>
  <si>
    <t>Andel chefer som är kvinnor, näringslivet</t>
  </si>
  <si>
    <t>Anställda som är chefer</t>
  </si>
  <si>
    <t>2002</t>
  </si>
  <si>
    <t>2003</t>
  </si>
  <si>
    <t>2004</t>
  </si>
  <si>
    <t>2005</t>
  </si>
  <si>
    <t>2006</t>
  </si>
  <si>
    <t>2007</t>
  </si>
  <si>
    <t>2008</t>
  </si>
  <si>
    <t>2009</t>
  </si>
  <si>
    <t>2010</t>
  </si>
  <si>
    <t>2011</t>
  </si>
  <si>
    <t>2012</t>
  </si>
  <si>
    <t>2013</t>
  </si>
  <si>
    <t>2014</t>
  </si>
  <si>
    <t>2015</t>
  </si>
  <si>
    <t>2016</t>
  </si>
  <si>
    <t xml:space="preserve">Diagram 7. </t>
  </si>
  <si>
    <t>Andel anställda i procent av antalet anställda</t>
  </si>
  <si>
    <t>Omfattar anställda inom de företag som ingår i den lönestatistik som produceras årligen av FAO. Statistiken omfattar i stort sett alla försäkringsföretag i försäkringsbranschen, men utesluter t.ex. företag som i huvudsak sysslar med bankverksamhet. Yrkesgrupperna är sammansatta utifrån FAO:s yrkesklassificeringssystem, där enskilda yrken är placerade inom den yrkesklassificering som bäst beskriver yrket. Omfattar anställda som arbetat minst en timme under september månad.</t>
  </si>
  <si>
    <t>Försäkringsbranschens arbetsgivareorganisation (FAO).</t>
  </si>
  <si>
    <t>Yrkesgrupper</t>
  </si>
  <si>
    <t>Andel</t>
  </si>
  <si>
    <t>Antal</t>
  </si>
  <si>
    <t>Övrigt</t>
  </si>
  <si>
    <t>Servicearbeten</t>
  </si>
  <si>
    <t>Juridiskt arbete</t>
  </si>
  <si>
    <t>Finansarbeten</t>
  </si>
  <si>
    <t>Riskhantering och Compliance</t>
  </si>
  <si>
    <t>Analys, utredning och projektledning</t>
  </si>
  <si>
    <t>Personalarbeten</t>
  </si>
  <si>
    <t>Kommunikation och marknadsföring</t>
  </si>
  <si>
    <t>Ekonomiarbeten</t>
  </si>
  <si>
    <t>Utvecklingsarbete inom försäkring och bank</t>
  </si>
  <si>
    <t>Generellt försäkrings- och bankarbete</t>
  </si>
  <si>
    <t>Försäljning och rådgivning</t>
  </si>
  <si>
    <t>IT-arbeten</t>
  </si>
  <si>
    <t>Kundservice och innesäljare</t>
  </si>
  <si>
    <t>Skadearbete och försäkringsreglering</t>
  </si>
  <si>
    <t>Diagram 8.</t>
  </si>
  <si>
    <t>Antal försäkringsavtal inom skadeförsäkring för egendom</t>
  </si>
  <si>
    <t xml:space="preserve">Antal avtal i miljoner </t>
  </si>
  <si>
    <t>Hem, ej villa och fritidshus</t>
  </si>
  <si>
    <t>Hem &amp; villa</t>
  </si>
  <si>
    <t>Fritidshus</t>
  </si>
  <si>
    <t>Båt</t>
  </si>
  <si>
    <t>Fordon, personbil</t>
  </si>
  <si>
    <t>Fordon, ej personbil</t>
  </si>
  <si>
    <t>Diagram 9.</t>
  </si>
  <si>
    <t>Premieinbetalningar från hushåll och företag för skadeförsäkring</t>
  </si>
  <si>
    <t>Miljarder kronor</t>
  </si>
  <si>
    <t>Svensk Försäkring och SCB</t>
  </si>
  <si>
    <t>Företag och fastigheter</t>
  </si>
  <si>
    <t>Hushåll</t>
  </si>
  <si>
    <t>BNP (höger axel)</t>
  </si>
  <si>
    <t>Trafik och motorfordon</t>
  </si>
  <si>
    <t>Hem och villa</t>
  </si>
  <si>
    <t>Egendom, övrigt</t>
  </si>
  <si>
    <t>Diagram 10.</t>
  </si>
  <si>
    <t>Procent</t>
  </si>
  <si>
    <t xml:space="preserve">Kategorin Skadeförsäkringar benämns av SCB som Försäkringar. I diagrammet ingår ett urval av de varor och tjänster som ingår i konsumentkorgen (KPI-korgen). </t>
  </si>
  <si>
    <t>SCB.</t>
  </si>
  <si>
    <t>Varugrupp</t>
  </si>
  <si>
    <t>Vikt</t>
  </si>
  <si>
    <t>Skor</t>
  </si>
  <si>
    <t>Fisk</t>
  </si>
  <si>
    <t>Vin</t>
  </si>
  <si>
    <t>Tobak</t>
  </si>
  <si>
    <t>Frukt</t>
  </si>
  <si>
    <t>Sjuk- och tandvård</t>
  </si>
  <si>
    <t>Grönsaker</t>
  </si>
  <si>
    <t>Godis och glass</t>
  </si>
  <si>
    <t>Kött</t>
  </si>
  <si>
    <t>Kläder</t>
  </si>
  <si>
    <t>Restaurangbesök</t>
  </si>
  <si>
    <t>Diagram 11.</t>
  </si>
  <si>
    <t>Uppskattad andel individer som har hemförsäkring, 2023</t>
  </si>
  <si>
    <t xml:space="preserve">Diagrammet bygger på en undersökning av levnadsförhållanden för olika grupper i befolkningen 16 år och äldre i Sverige, utförd av SCB 2023. </t>
  </si>
  <si>
    <t>SCB (Undersökningarna av levnadsförhållanden).</t>
  </si>
  <si>
    <t>Samtliga</t>
  </si>
  <si>
    <t>Män</t>
  </si>
  <si>
    <t>Kvinnor</t>
  </si>
  <si>
    <t>Inrikes födda</t>
  </si>
  <si>
    <t>Utrikes födda</t>
  </si>
  <si>
    <t>Norden utom Sverige</t>
  </si>
  <si>
    <t>EU utom Norden</t>
  </si>
  <si>
    <t>Övriga Europa</t>
  </si>
  <si>
    <t>Utanför Europa</t>
  </si>
  <si>
    <t>Diagram 12.</t>
  </si>
  <si>
    <t>Utbetalda skadeersättningar till hushåll och företag för skadeförsäkring</t>
  </si>
  <si>
    <t>Svensk Försäkring</t>
  </si>
  <si>
    <t>Ej fördelningsbart</t>
  </si>
  <si>
    <t>Totalsumma</t>
  </si>
  <si>
    <t>Diagram 13.</t>
  </si>
  <si>
    <t>Antal miljoner skador (stapel, vänster axel) och utbetalda skadebelopp i miljarder kronor (linje, höger axel)</t>
  </si>
  <si>
    <t xml:space="preserve">Avser trafikskador inom den obligatoriska trafikförsäkringen och kompletterande, frivilliga, motorfordonsförsäkringar. Utbetalda försäkringsersättningar avser det totala belopp som försäkringsföretagen har betalat ut i ersättningar, oavsett när skadorna skedde/anmäldes. På motsvarande sätt avser skador de skador för vilka det har gjorts utbetalningar för under referensåret, oavsett när skadorna skedde/anmäldes. </t>
  </si>
  <si>
    <t>Trafik</t>
  </si>
  <si>
    <t>Motorfordon</t>
  </si>
  <si>
    <t xml:space="preserve">Inträffade skador, trafikförsäkringen </t>
  </si>
  <si>
    <t xml:space="preserve">Skador, trafikförsäkringen </t>
  </si>
  <si>
    <t>Skadebelopp, trafikförsäkringen</t>
  </si>
  <si>
    <t>Utbetalda ersättningar, trafikförsäkringen (höger axel)</t>
  </si>
  <si>
    <t>Inträffade skador, motorfordonförsäkringar</t>
  </si>
  <si>
    <t>Skador, motorfordonförsäkringar</t>
  </si>
  <si>
    <t>Skadebelopp, motorfordonsförsäkringar</t>
  </si>
  <si>
    <t>Utbetalda ersättningar, motorfordonsförsäkringar (höger axel)</t>
  </si>
  <si>
    <t>Diagram 14.</t>
  </si>
  <si>
    <t>Antal tusen skador (stapel, vänster axel) och utbetalda skadebelopp i miljarder kronor (punkt, höger axel)</t>
  </si>
  <si>
    <t>En skadehändelse kan omfatta flera försäkringsmoment såsom räddning och vagnskada. Räddning avser bilbärgning och assistans vid skada. Stöld innefattar både stöld av fordon och stöld ur fordon. Ansvars- och rättsskydd kan betala kostnader om en individ blir skadeståndsskyldig eller för ett juridiskt ombud vid rättstvist. Det kan gälla både sak- och personskada som individen har orsakat. Utbetalda försäkringsersättningar avser det totala belopp som försäkringsföretagen har betalat ut i ersättningar, oavsett när skadorna skedde/anmäldes. På motsvarande sätt avser skador de skador för vilka det har gjorts utbetalningar för under referensåret, oavsett när skadorna skedde/anmäldes.</t>
  </si>
  <si>
    <t xml:space="preserve">Antal skador </t>
  </si>
  <si>
    <t>Utbetalda ersättningar (höger axel)</t>
  </si>
  <si>
    <t>Glasrutor</t>
  </si>
  <si>
    <t>Vagnskada</t>
  </si>
  <si>
    <t>Räddning</t>
  </si>
  <si>
    <t>Maskin</t>
  </si>
  <si>
    <t>Stöld och inbrott</t>
  </si>
  <si>
    <t>Allrisk</t>
  </si>
  <si>
    <t>Brand</t>
  </si>
  <si>
    <t>Rättsskydd</t>
  </si>
  <si>
    <t>Diagram 15.</t>
  </si>
  <si>
    <t>Antal skadade och antal omkomna personer i trafiken</t>
  </si>
  <si>
    <t>Antal personer</t>
  </si>
  <si>
    <t>Diagrammet visar antal personer som skadats respektive dödats i trafiken och har handlagts av skadeförsäkringsföretag. Här ingår inte personskador i trafiken för oförsäkrade eller okända fordon rapporterade till Trafikförsäkringsföreningen (TFF); till TFF anmäls årligen omkring 10 dödade personer och omkring 1 000 skadade personer. </t>
  </si>
  <si>
    <t>Radetiketter</t>
  </si>
  <si>
    <t>Antal omkomna personer</t>
  </si>
  <si>
    <t>Antal skadade personer</t>
  </si>
  <si>
    <t>1990</t>
  </si>
  <si>
    <t>1991</t>
  </si>
  <si>
    <t>1992</t>
  </si>
  <si>
    <t>1993</t>
  </si>
  <si>
    <t>1994</t>
  </si>
  <si>
    <t>1995</t>
  </si>
  <si>
    <t>1996</t>
  </si>
  <si>
    <t>1997</t>
  </si>
  <si>
    <t>1998</t>
  </si>
  <si>
    <t>1999</t>
  </si>
  <si>
    <t>2000</t>
  </si>
  <si>
    <t>2001</t>
  </si>
  <si>
    <t>Diagram 16.</t>
  </si>
  <si>
    <t>Utbetalda skadelivräntor för personskador i trafiken</t>
  </si>
  <si>
    <t>Här ingår utbetalda försäkringsersättningar under respektive räkenskapsår samt avsättning för oreglerade skador (exklusive skaderegleringskostnader) för trafikförsäkring inom svenska skadeförsäkringsföretag. Här ingår inte skador som orsakats av okända och oförsäkrade fordon som har hanteras av Trafikförsäkringsföreningen (TFF).</t>
  </si>
  <si>
    <t>Skador som inträffade …</t>
  </si>
  <si>
    <t>Alla år</t>
  </si>
  <si>
    <t>Diagram 17.</t>
  </si>
  <si>
    <t>Antal skador och skadebelopp i miljarder kronor (punkt, höger axel)</t>
  </si>
  <si>
    <t>Omfattar skador inom hem-, villahem-, fritidshus-, separat båt-, företags- och fastighetsförsäkringar. Ansvars- och rättsskydd kan betala kostnader om en individ blir skadeståndsskyldig eller för ett juridiskt ombud vid rättstvist. Det kan gälla både sak- och personskada som individen har orsakat. Skadebeloppen inkluderar avsatta reserver för oreglerade men kända försäkringsfall.</t>
  </si>
  <si>
    <t>Antal inträffade skador</t>
  </si>
  <si>
    <t>Antal skador</t>
  </si>
  <si>
    <t>Skadebelopp (höger axel)</t>
  </si>
  <si>
    <t>Resa</t>
  </si>
  <si>
    <t>Brand och åska</t>
  </si>
  <si>
    <t>Inbrott och stöld</t>
  </si>
  <si>
    <t>Cykelstöld</t>
  </si>
  <si>
    <t>Vattenskada</t>
  </si>
  <si>
    <t>Maskinskada</t>
  </si>
  <si>
    <t>Ansvars- och rättsskydd</t>
  </si>
  <si>
    <t>Naturskador</t>
  </si>
  <si>
    <t>Rån och överfall</t>
  </si>
  <si>
    <t>Diagram 18.</t>
  </si>
  <si>
    <t>Antal skador orsakade av tillgreppsbrott i bostäder, företag och fordon</t>
  </si>
  <si>
    <t>Omfattar skador inom hem-, villahem-, fritidshus-, separat båt-, företags- och fastighetsförsäkringar samt motorfordonsförsäkringar. Gällande motorfordonsförsäkringar skedde en omläggning 2019/2020 varför tidsserien inte är jämförbar före och efter 2019/2020.</t>
  </si>
  <si>
    <t>Tillgreppsbrott</t>
  </si>
  <si>
    <t>Inbrott och stöld, företag</t>
  </si>
  <si>
    <t>Inbrott och stöld, bostäder</t>
  </si>
  <si>
    <t>Inbrott och stöld, fordon</t>
  </si>
  <si>
    <t>Inbrott och stöld, fordon 2</t>
  </si>
  <si>
    <t>Inbrott och stöld, båtar mm</t>
  </si>
  <si>
    <t>Diagram 19.</t>
  </si>
  <si>
    <t>Utbetalda skadebelopp för tillgreppsbrott i bostäder, företag och fordon</t>
  </si>
  <si>
    <t>Omfattar skador inom hem-, villahem-, fritidshus-, separat båt-, företags- och fastighetsförsäkringar samt motorfordonsförsäkringar. Skadebeloppen inkluderar avsatta reserver för oreglerade men kända försäkringsfall. Gällande motorfordonsförsäkringar skedde en omläggning 2019/2020 varför tidsserien inte är jämförbar före och efter 2019/2020.</t>
  </si>
  <si>
    <t>Skadebelopp</t>
  </si>
  <si>
    <t>Diagram 20.</t>
  </si>
  <si>
    <t>Antal skador (stapel, vänster axel) och utbetalade skadebelopp i miljarder kronor (linje, höger axel)</t>
  </si>
  <si>
    <t>Omfattar brandskador inom hem-, villahem-, fritidshus-, båt-, företags- och fastighetsförsäkringar. Avser skador där brand varit den huvudsakliga orsaken till skada. Skadebeloppen inkluderar avsatta reserver för oreglerade men kända försäkringsfall.</t>
  </si>
  <si>
    <t>Antal brandskador (vänster axel)</t>
  </si>
  <si>
    <t>Företag</t>
  </si>
  <si>
    <t>Villor</t>
  </si>
  <si>
    <t>Övriga bostäder</t>
  </si>
  <si>
    <t>Totalt skadebelopp (höger axel)</t>
  </si>
  <si>
    <t>Diagram 21.</t>
  </si>
  <si>
    <t>Antal naturorsakade skador och skadebelopp för hushåll och företag</t>
  </si>
  <si>
    <t>Antal skador (stapel, vänster axel) och utbetalda skadebelopp i miljarder kronor (linje, höger axel)</t>
  </si>
  <si>
    <t>Svensk Försäkring (mall HOFY fram till och med 2014 och MSBY från och med 2015).</t>
  </si>
  <si>
    <t>Naturorsakad skada, storm</t>
  </si>
  <si>
    <t>Totalt antal naturskador</t>
  </si>
  <si>
    <t>Totalt skadebelopp för naturskador (höger axel)</t>
  </si>
  <si>
    <t>Diagram 22.</t>
  </si>
  <si>
    <t>Miljoner kronor</t>
  </si>
  <si>
    <t xml:space="preserve">Omfattar skador inom hem-, villahem-, fritidshus-, separat båt-, företags- och fastighetsförsäkringar. Skadebeloppen inkluderar avsatta reserver för oreglerade men kända försäkringsfall. </t>
  </si>
  <si>
    <r>
      <t xml:space="preserve">Svensk Försäkring (rapporten </t>
    </r>
    <r>
      <rPr>
        <i/>
        <sz val="9"/>
        <color rgb="FF000000"/>
        <rFont val="Roboto"/>
      </rPr>
      <t>Naturskador i Sverige 2015-2022 Antal och kostnader per kommun</t>
    </r>
    <r>
      <rPr>
        <sz val="9"/>
        <color rgb="FF000000"/>
        <rFont val="Roboto"/>
      </rPr>
      <t>).</t>
    </r>
  </si>
  <si>
    <t>Kommun</t>
  </si>
  <si>
    <t>Gävle</t>
  </si>
  <si>
    <t>Stockholm</t>
  </si>
  <si>
    <t>Sandviken</t>
  </si>
  <si>
    <t>Göteborg</t>
  </si>
  <si>
    <t>Norrtälje</t>
  </si>
  <si>
    <t>Uppsala</t>
  </si>
  <si>
    <t>Helsingborg</t>
  </si>
  <si>
    <t>Sundsvall</t>
  </si>
  <si>
    <t>Örebro</t>
  </si>
  <si>
    <t>Diagram 23.</t>
  </si>
  <si>
    <t>Sjuk- och olycksfallsförsäkringar</t>
  </si>
  <si>
    <t>Antal miljoner försäkringar (stapel, vänster axel) och total premieinkomst i miljarder kronor (linje, höger axel).</t>
  </si>
  <si>
    <t>Olycksfallsförsäkring</t>
  </si>
  <si>
    <t>Sjukförsäkring</t>
  </si>
  <si>
    <t>Barnförsäkring</t>
  </si>
  <si>
    <t>Sjuk- och olycksfallsförsäkring</t>
  </si>
  <si>
    <t>Total premieinkomst (höger axel)</t>
  </si>
  <si>
    <t>Diagram 24.</t>
  </si>
  <si>
    <t>Antal försäkringar (stapel, vänster axel) och total premieinkomst i miljarder kronor (linje, höger axel).</t>
  </si>
  <si>
    <t>Gruppförsäkringar, arbetsgivarbetalda</t>
  </si>
  <si>
    <t>Gruppförsäkringar, ej arbetsgivarbetalda</t>
  </si>
  <si>
    <t>Individuella försäkringar</t>
  </si>
  <si>
    <t>Diagram 25:</t>
  </si>
  <si>
    <t>Antal i miljoner</t>
  </si>
  <si>
    <t xml:space="preserve">Anm.: </t>
  </si>
  <si>
    <t>En skada innebär i normalfallet flera olika behandlingar, exempelvis återkommande besök för rehabiliterings­insatser hos fysioterapeut. Det innebär att Svensk Försäkrings medlemsföretag i vissa fall har behövt göra uppskattningar av antalet behandlingar inom varje (unik) skada.</t>
  </si>
  <si>
    <t>Antal utförda behandlingar</t>
  </si>
  <si>
    <t>Operation</t>
  </si>
  <si>
    <t>Fysioterapeut/naprapat</t>
  </si>
  <si>
    <t>Psykolog och liknande</t>
  </si>
  <si>
    <t>Specialistläkare/diagnosticering</t>
  </si>
  <si>
    <t>Övriga behandlingar</t>
  </si>
  <si>
    <t xml:space="preserve">Diagram 26. </t>
  </si>
  <si>
    <t>Premieinkomster för sjö- och annan transportförsäkring</t>
  </si>
  <si>
    <t>Statistiken omfattar rapportering från medlemsföretagen i Svensk Försäkrings Sjöutskott. Här ingår alla typer av försäkringar relaterade till last, inklusive speditörer och transportansvar, i transit på land, till sjöss eller i luften, inrikes såväl som internationell handel. Vissa premier som går direkt till utländska försäkringsföretag omfattas inte.</t>
  </si>
  <si>
    <t>Försäkringsgren</t>
  </si>
  <si>
    <t>Ansvarsförsäkring</t>
  </si>
  <si>
    <t>Fartygskaskoförsäkring</t>
  </si>
  <si>
    <t>Varuförsäkring</t>
  </si>
  <si>
    <t>Diagram 27.</t>
  </si>
  <si>
    <t>Inbetalda premier för djurförsäkringar</t>
  </si>
  <si>
    <t>Diagram 28.</t>
  </si>
  <si>
    <t>Utbetalt skadebelopp för djurförsäkringar</t>
  </si>
  <si>
    <t>Premieinkomst (Mdkr, brutto)</t>
  </si>
  <si>
    <t>Skadebelopp (Mdkr)</t>
  </si>
  <si>
    <t>Diagram 29.</t>
  </si>
  <si>
    <t>Antal försäkringar inom pensions- och livförsäkring</t>
  </si>
  <si>
    <t>Om det förekommer att ett försäkringsavtal avser fler än en försäkrad redovisas antal försäkrade och medförsäkrade i stället för antal försäkringsavtal. Här ingår inte skadeförsäkringar. I kategorin Livförsäkring, övrigt ingår till exempel grupplivförsäkring, premiebefrielseförsäkring och sjukförsäkring.</t>
  </si>
  <si>
    <t>Livförsäkring, övrigt</t>
  </si>
  <si>
    <t>Privat kapitalförsäkring</t>
  </si>
  <si>
    <t>Privat pensionsförsäkring</t>
  </si>
  <si>
    <t>Tjänstepension utanför valcentral</t>
  </si>
  <si>
    <t>Tjänstepension via valcentral</t>
  </si>
  <si>
    <t>Premieinkomster till pensions- och livförsäkring</t>
  </si>
  <si>
    <t>Avser inbetalda premier (exklusive uppräknade fribrev och inflyttat försäkringskapital) för pensions- och livförsäkring. Här ingår både konkurrensutsatta och ej konkurrensutsatta försäkringar. I kategorin Livförsäkring, övrigt ingår grupplivförsäkring, premiebefrielseförsäkring och sjukförsäkring.</t>
  </si>
  <si>
    <t>Utbetalda försäkringsersättningar från pensions- och livförsäkring</t>
  </si>
  <si>
    <t xml:space="preserve">Miljarder kronor </t>
  </si>
  <si>
    <t>Tjänstepension, traditionell försäkring</t>
  </si>
  <si>
    <t>Tjänstepension, depåförsäkring</t>
  </si>
  <si>
    <t>Tjänstepension, fondförsäkring</t>
  </si>
  <si>
    <t>Tjänstepension, ej fördelningsbart</t>
  </si>
  <si>
    <t>Diagram 32.</t>
  </si>
  <si>
    <t>Pensionsutbetalningar samt tjänstepensionens andel av total pension</t>
  </si>
  <si>
    <t>Miljarder kronor och procent (höger axel)</t>
  </si>
  <si>
    <t xml:space="preserve">Här ingår utbetalningar från 55 års ålder. Inkomstpension och premiepension utbetalas från Pensionsmyndigheten. Tjänstepension och privat pensionssparande utbetalas till största del från tjänstepensions- och livförsäkringsföretagen. </t>
  </si>
  <si>
    <t>Pensionsmyndigheten och Svensk Försäkring.</t>
  </si>
  <si>
    <t>Utbetalningar från 55 års ålder</t>
  </si>
  <si>
    <t>Nominella värden</t>
  </si>
  <si>
    <t>Inkomstpension</t>
  </si>
  <si>
    <t>Premiepension</t>
  </si>
  <si>
    <t>Tjänstepension</t>
  </si>
  <si>
    <t>Privat pension</t>
  </si>
  <si>
    <t>Tjänstepensionens andel av total pension (höger axel)</t>
  </si>
  <si>
    <t>Diagram 33.</t>
  </si>
  <si>
    <t>Hushållens finansiella sparande</t>
  </si>
  <si>
    <t>Privata kapitalförsäkringar och privata pensionsförsäkringar</t>
  </si>
  <si>
    <t>Kontanter och bankinsättningar</t>
  </si>
  <si>
    <t>Direktägda aktier</t>
  </si>
  <si>
    <t>Fonder</t>
  </si>
  <si>
    <t>Diagram 34.</t>
  </si>
  <si>
    <t>Förväntad återstående medellivslängd vid 65 års ålder för kvinnor och män med tjänstepension efter födelseår</t>
  </si>
  <si>
    <t>Återstående livslängd i antal år</t>
  </si>
  <si>
    <t xml:space="preserve">Tjänstepensionsförsäkring ingår i delbeståndet av obligatoriskt försäkrade där försäkringen följer automatiskt av en anställning och där den försäkrade ingår i kollektivet på andra grunder än bedömningen av sin egen risk. Privat livförsäkringssparande ingår i delbeståndet av frivilligt försäkrade. Med frivilligt försäkrade avses individer med kontrakt i form av individuella försäkringar och vissa grupplivförsäkringar. I dessa kollektiv har de försäkrade oftast själva valt att teckna försäkring utifrån den risk de anser sig vara utsatta för, som till exempel privat kapitalförsäkring eller privat pensionsförsäkring. </t>
  </si>
  <si>
    <t>Återstående livslängd</t>
  </si>
  <si>
    <t>Födelseår</t>
  </si>
  <si>
    <t>Diff</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</si>
  <si>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</si>
  <si>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</si>
  <si>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</si>
  <si>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</si>
  <si>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</si>
  <si>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</si>
  <si>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</si>
  <si>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</si>
  <si>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</si>
  <si>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</si>
  <si>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</si>
  <si>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</si>
  <si>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</si>
  <si>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</si>
  <si>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</si>
  <si>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</si>
  <si>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</si>
  <si>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</si>
  <si>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</si>
  <si>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</si>
  <si>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</si>
  <si>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</si>
  <si>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</si>
  <si>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</si>
  <si>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</si>
  <si>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</si>
  <si>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</si>
  <si>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</si>
  <si>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</si>
  <si>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</si>
  <si>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</si>
  <si>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</si>
  <si>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</si>
  <si>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</si>
  <si>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</si>
  <si>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Diagram 35.</t>
  </si>
  <si>
    <t>Diagram 36.</t>
  </si>
  <si>
    <t>Tillgångar i kapitalförsäkringar</t>
  </si>
  <si>
    <t>Depåförsäkring</t>
  </si>
  <si>
    <t>Fondförsäkring</t>
  </si>
  <si>
    <t>Traditionell försäkring</t>
  </si>
  <si>
    <t>Diagram 37.</t>
  </si>
  <si>
    <t>SCB och Svensk Försäkring.</t>
  </si>
  <si>
    <t>BNP</t>
  </si>
  <si>
    <t>Kvot, procent</t>
  </si>
  <si>
    <t>EIOPA och Eurostat.</t>
  </si>
  <si>
    <t>Försäkringsföretag</t>
  </si>
  <si>
    <t>Totalt</t>
  </si>
  <si>
    <t>Luxemburg</t>
  </si>
  <si>
    <t>Nederländerna</t>
  </si>
  <si>
    <t>Danmark</t>
  </si>
  <si>
    <t>Sverige</t>
  </si>
  <si>
    <t>Frankrike</t>
  </si>
  <si>
    <t>Irland</t>
  </si>
  <si>
    <t>Malta</t>
  </si>
  <si>
    <t>Belgien</t>
  </si>
  <si>
    <t>Tyskland</t>
  </si>
  <si>
    <t>Italien</t>
  </si>
  <si>
    <t>Norge</t>
  </si>
  <si>
    <t>Österrike</t>
  </si>
  <si>
    <t>Finland</t>
  </si>
  <si>
    <t>Portugal</t>
  </si>
  <si>
    <t>Spanien</t>
  </si>
  <si>
    <t>Slovenien</t>
  </si>
  <si>
    <t>Cypern</t>
  </si>
  <si>
    <t>Grekland</t>
  </si>
  <si>
    <t>Kroatien</t>
  </si>
  <si>
    <t>Slovakien</t>
  </si>
  <si>
    <t>Estland</t>
  </si>
  <si>
    <t>Tjeckien</t>
  </si>
  <si>
    <t>Bulgarien</t>
  </si>
  <si>
    <t>Polen</t>
  </si>
  <si>
    <t>Island</t>
  </si>
  <si>
    <t>Ungern</t>
  </si>
  <si>
    <t>Lettland</t>
  </si>
  <si>
    <t>Litauien</t>
  </si>
  <si>
    <t>Rumänien</t>
  </si>
  <si>
    <t>Diagram 39.</t>
  </si>
  <si>
    <t>Andelar i procent av totala tillgångar och storlek på förvaltade tillgångar i miljarder kronor (till höger om stapeln)</t>
  </si>
  <si>
    <t>Diagrammet visar andelar av de totala tillgångarna för svenska livförsäkrings- och tjänste-pensionsföretag med tillgångar större än 100 miljarder kronor. Livförsäkrings- och tjänstpensionsföretags tillgångar som inte är fond- eller depåförsäkring klassificeras här som traditionell livförsäkring. Storleken på tillgångarna är efter avdrag (”nettning”) för vissa skuldposter.</t>
  </si>
  <si>
    <t>*</t>
  </si>
  <si>
    <t>I Folksam-gruppen ingår både tjänstepensionsföretag och livförsäkringsföretag. Den största delen av tillgångarna är för tjänstepensionsföretag, varför Folksam i detta diagram ingår bland tjänstepensionsföretag. Vid beräkning av tjänstepensions- och livförsäkringsföretagens sammanlagda tillgångar fördelas Folksams tillgångar i respektive företagstyp</t>
  </si>
  <si>
    <t>Kvartal</t>
  </si>
  <si>
    <t>Andel i procent av totala tillgångar fördelat på sparform</t>
  </si>
  <si>
    <t>Afa Försäkring</t>
  </si>
  <si>
    <t>SPK Tjänstepension</t>
  </si>
  <si>
    <t>FPK Tjänstepension</t>
  </si>
  <si>
    <t>VFF Tjänstepension</t>
  </si>
  <si>
    <t>Bliwa</t>
  </si>
  <si>
    <t>Tillgångar tillhörande fond- och depåförsäkring är i detta diagram exkluderade från placeringstillgångarna. Räntebärande tillgångar är exempelvis bankinsättningar, lån, konvertibler och certifikat. Fastigheter avser byggnader och mark samt aktier i helägda fastighetsbolag. I kategorin Övriga tillgångar ingår bland annat derivat. Tillgångarna presenteras med avdrag (”nettning”) för vissa skuldposter).</t>
  </si>
  <si>
    <t>Obligationer och räntebärande tillgångar</t>
  </si>
  <si>
    <t>Aktier &amp; Fonder</t>
  </si>
  <si>
    <t>Fastigheter</t>
  </si>
  <si>
    <t>Övriga tillgångar</t>
  </si>
  <si>
    <t>Avkastning på tillgångar förvaltade av svenska livförsäkring- och tjänstepensionsföretag</t>
  </si>
  <si>
    <t>Totalavkastningen är beräknat som ett medelvärde av livförsäkrings- och tjänstepensionsföretagens avkastningar, viktat med marknadsvärdet på de tillgångar som företagen förvaltar.</t>
  </si>
  <si>
    <t>Årlig totalavkastning</t>
  </si>
  <si>
    <t>I kategorin Kontanter och bankinsättningar ingår också premieobligationer. Fonder innehåller även strukturerade produkter.</t>
  </si>
  <si>
    <t>Omfattar skador inom hem-, villahem-, fritidshus-, båt-, företags- och fastighetsförsäkringar. Kategorin Naturorsakade skada, övrigt omfattar skada genom till exempel jordskred, bergras, lavin, jordskalv, snötryck eller hagel och började samlas in från och med 2015. Kategorin Naturorsakade skada, vatten började samlas in från och med 2011. Skadebeloppen inkluderar avsatta reserver för oreglerade men kända försäkringsfall.</t>
  </si>
  <si>
    <t>Kategorin Hem &amp; villa avser villahemförsäkring. Här ingår inte företagsförsäkringar, fastighetsförsäkringar, djurförsäkringar och produktförsäkringar. I kategorin Fordon, personbil och Fordon, ej personbil ingår inte bara privatägda fordon utan även företagsägda fordon.</t>
  </si>
  <si>
    <t>Omfattar endast skadeförsäkringar hos skadeförsäkringsföretag; även livförsäkrings- och tjänstepensionsföretag kan ha skadeförsäkringar i form av olycksfallsförsäkring, sjukförsäkring och vårdförsäkring, men de ingår inte i detta diagram.</t>
  </si>
  <si>
    <t>AMF Tjänstepension</t>
  </si>
  <si>
    <t>Sjuk, olycksfall och vård</t>
  </si>
  <si>
    <t>Kategorin Trafik och motorfordon omfattar både privatägda och företagsägda fordon. Kategorin Övrigt omfattar kredit-, borgens-, rättsskydds-, assistans-, inkomst- och avgångsbidragsförsäkringar, samt trygghetsförsäkring vid arbetsskada. I kategorin Företag ingår sjöfarts-, luftfarts- och transportförsäkring, egendomförsäkring för företag och fastigheter samt ansvarsförsäkring. BNP avser den årliga bruttonationalprodukten i Sverige.</t>
  </si>
  <si>
    <t>För ett givet år innefattar utbetalningarna ersättningar för skador som inträffat under året och fördröjda ersättningar för skador som inträffat under tidigare år. Omfattar även utbetalningar från skadeförsäkringar som finns i vissa livförsäkrings- och tjänstepensionsföretag. I kategorin Företag ingår sjöfarts-, luftfarts- och transportförsäkring, egendomförsäkring för företag och fastigheter samt ansvarsförsäkring. Kategorin Övrigt omfattar kredit-, borgens-, rättsskydds-, assistans-, inkomst- och avgångsbidragsförsäkringar, samt trygghetsförsäkring vid arbetsskada och skadelivräntor. I kategorin Ej fördelningsbart ingår uppgifter som inte kan särredovisas på de olika kategorierna. Här ingår inte utbetalningar från Afa Försäkring.</t>
  </si>
  <si>
    <t>Antal skador och skadebelopp för hushåll och företag, 2024</t>
  </si>
  <si>
    <t xml:space="preserve">Försäkringsföretagen avser de företag som rapporterar under Solvens II-regelverket. Tjänstepensionsföretag avser de företag som rapporterar enligt EIOPA:s IORP-rapportering.  Storleken på tillgångarna avser fjärde kvartalet 2024. De europeiska länder som ingår är de som tillhör EU och EEA, där det sistnämnda innefattar bland annat Norge och Island. </t>
  </si>
  <si>
    <t>2024</t>
  </si>
  <si>
    <t>Genomsnittlig årlig totalavkastning 2003-2024</t>
  </si>
  <si>
    <t>Antal brand- och åskskador samt skadebelopp för hushåll och företag</t>
  </si>
  <si>
    <t>Naturorsakad skada, övrigt (från 2015)</t>
  </si>
  <si>
    <t>Naturorsakad skada, översvämning (från 2011)</t>
  </si>
  <si>
    <t>Tidningar och böcker</t>
  </si>
  <si>
    <t>Paketresor</t>
  </si>
  <si>
    <t>Vikter (vägningstal) vid beräkning av inflationen (KPI) under 2025</t>
  </si>
  <si>
    <t>Sjuk-, olycksfalls och sjukvårdsförsäkringar finns inom både livförsäkringsföretag och skadeförsäkringsföretag. Barnförsäkring omfattar i de flesta fall både sjuk- och olycksfall; om ett barn enbart har olycksfallsförsäkring så ingår den i kategorin Olycksfallsförsäkring. I kategorin Övrigt ingår bland annat försäkringar för rehabilitering och sjukavbrott, samt från 2017 även graviditetsförsäkring. Här ingår inte vårdförsärking (tidigare kallad sjukvårdsförsäkring).</t>
  </si>
  <si>
    <t>Antal utförda behandlingar inom vårdförsäkringen</t>
  </si>
  <si>
    <t>Tjänstepension, övrig</t>
  </si>
  <si>
    <t>Här ingår de utbetalningar som har betalats från livförsäkrings- och tjänstepensionsföretagen för både konkurrensutsatta och ej konkurrensutsatta försäkringar. Här ingår inte utbetalningar för skadeförsäkringar. I kategorin Livförsäkring,övrigt ingår privat kapitalförsäkring, privat kapitalförsäkring, grupplivförsäkring, premiebefrielseförsäkring och sjukförsäkring. Utbetalda försäkringsersättningar avser utbetalningar inklusive återköp, utbetald återbäring på grund av återköp samt övrig utbetald återbäring. Från och med 2016 kan tjänstepension särredovisas på sparform (traditionell försäkring, fondförsäkring respektive depåförsäkring).</t>
  </si>
  <si>
    <t>Andel av totala tillgångar för livförsäkrings- och tjänstepensionsföretag fördelat per företagsgrupp/företag och sparform, 2024</t>
  </si>
  <si>
    <t>2024K4</t>
  </si>
  <si>
    <t>Andel anställda efter yrkesgrupper i försäkringsbranschen, 2024</t>
  </si>
  <si>
    <t>Antal trafikskador och utbetalda ersättningar, 2020-2024</t>
  </si>
  <si>
    <t>Skador inom motorfordonsförsäkring fördelat på typ av skada, 2024</t>
  </si>
  <si>
    <t xml:space="preserve">Storleken på tillgångarna är efter avdrag (”nettning”) för vissa skuldposter. BNP avser den årliga bruttonationalprodukten i Sverige. </t>
  </si>
  <si>
    <t>Livförsäkringsföretag: Depåförsäkring</t>
  </si>
  <si>
    <t>Livförsäkringsföretag: Fondförsäkring</t>
  </si>
  <si>
    <t>Livförsäkringsföretag: Traditionell livförsäkring</t>
  </si>
  <si>
    <t>Tjänstepensionsföretag: Fondförsäkring</t>
  </si>
  <si>
    <t>Tjänstepensionsföretag: Traditionell livförsäkring</t>
  </si>
  <si>
    <t xml:space="preserve">Livförsäkrings- och tjänstpensionsföretags tillgångar som inte är fond- eller depåförsäkring klassificeras här som traditionell livförsäkring. Storleken på tillgångarna är efter avdrag (”nettning”) för vissa skuldposter. </t>
  </si>
  <si>
    <t>Andel av tillgångar, procent</t>
  </si>
  <si>
    <t>Försäkrings- och tjänstepensionsföretagens tillgångar uppdelat på typ av försäkring</t>
  </si>
  <si>
    <t>Diagram 42.</t>
  </si>
  <si>
    <t>Hela perioden 2015-2023</t>
  </si>
  <si>
    <t>Sala</t>
  </si>
  <si>
    <t>Övrig livförsäkring</t>
  </si>
  <si>
    <t>Tjänstepension Depåförsäkring</t>
  </si>
  <si>
    <t>Tjänstepension Fondförsäkring</t>
  </si>
  <si>
    <t>Tjänstepension Traditionell försäkring</t>
  </si>
  <si>
    <t>Inflyttat försäkringskapital rensat från beståndsöverlåtelser, fusioner och interna flyttar</t>
  </si>
  <si>
    <t xml:space="preserve">Fördelade tillgångsvärden är tillgångar som har fördelats på försäkringsavtal. Därutöver finns ej fördelade tillgångsvärden som är tillgångar för traditionell försäkring som inte har fördelats på försäkringsavtalen än. Dessa tillgångar är en slags buffert, riskkapital. </t>
  </si>
  <si>
    <t>Tecknad av företag</t>
  </si>
  <si>
    <t>Tecknad av privatperson</t>
  </si>
  <si>
    <t>… 2020-2024</t>
  </si>
  <si>
    <t>… 2015-2019</t>
  </si>
  <si>
    <t>… 2010-2014</t>
  </si>
  <si>
    <t>… 2009 och tidigare</t>
  </si>
  <si>
    <t>Riktålder/Tidigaste ålder för rätt till grundskydd</t>
  </si>
  <si>
    <t>Kan ta ut inkomst- och premiepension</t>
  </si>
  <si>
    <t>2000-14*</t>
  </si>
  <si>
    <t>1997-99*</t>
  </si>
  <si>
    <t>1984-96*</t>
  </si>
  <si>
    <t>1981-83*</t>
  </si>
  <si>
    <t>1970-80*</t>
  </si>
  <si>
    <t>1967-69*</t>
  </si>
  <si>
    <t>1965-66*</t>
  </si>
  <si>
    <t>1963-64</t>
  </si>
  <si>
    <t>1961-62</t>
  </si>
  <si>
    <t>60 år för den premiebestämda delen</t>
  </si>
  <si>
    <t>***</t>
  </si>
  <si>
    <t>62 år fr.o.m. 2026</t>
  </si>
  <si>
    <t>**</t>
  </si>
  <si>
    <t>63 år för född 1966-</t>
  </si>
  <si>
    <t xml:space="preserve">* </t>
  </si>
  <si>
    <t>SAF-LO</t>
  </si>
  <si>
    <t>KAP-KL***</t>
  </si>
  <si>
    <t>AKAP-KR**</t>
  </si>
  <si>
    <t>PA16 avd II*</t>
  </si>
  <si>
    <t>PA16 avd I</t>
  </si>
  <si>
    <t>ITP</t>
  </si>
  <si>
    <t>Avtalsområde</t>
  </si>
  <si>
    <t>Åldrar inom tjänstepensionsavtal</t>
  </si>
  <si>
    <t>Svensk Försäkring. Mall FLHY, TJDY, FTGY</t>
  </si>
  <si>
    <t>Diagram 44.</t>
  </si>
  <si>
    <t>Diagram 43.</t>
  </si>
  <si>
    <t>Diagram 41.</t>
  </si>
  <si>
    <t>Diagram 40.</t>
  </si>
  <si>
    <t>Svenska Fribrev</t>
  </si>
  <si>
    <t>Diagram 45.</t>
  </si>
  <si>
    <t>Publicerat:</t>
  </si>
  <si>
    <t>2025-09-10.</t>
  </si>
  <si>
    <t>Marknadsandelar för skadeförsäkringsföretag</t>
  </si>
  <si>
    <t>Marknadsandelar avseende premier till konkurrensutsatta försäkringar för livförsäkrings- och tjänstepensionsföretag</t>
  </si>
  <si>
    <t>Andel kvinnor respektive andel chefer som är kvinnor, försälkringsbranschen jämfört med näringslivet</t>
  </si>
  <si>
    <t>Uppskattad andel individer</t>
  </si>
  <si>
    <t>Skadebelopp, kronor</t>
  </si>
  <si>
    <t>Skadebelopp i kronor</t>
  </si>
  <si>
    <t>Totalt skadebelopp för naturorsakade skador för de 10 mest drabbade kommunerna</t>
  </si>
  <si>
    <t>Vårdförsäkringar</t>
  </si>
  <si>
    <t>Vårdförsäkringar finns inom livförsäkrings-, tjänstepensions- och skadeförsäkringsföretag. Den stora ökningen av gruppförsäkringar, ej arbetsgivarbetalda under 2016 beror huvudsakligen på en omläggning av hur grupperna definieras i statistiken.</t>
  </si>
  <si>
    <r>
      <t>Svensk Försäkring, (2023</t>
    </r>
    <r>
      <rPr>
        <i/>
        <sz val="9"/>
        <color rgb="FF000000"/>
        <rFont val="Segoe UI Semibold"/>
        <family val="2"/>
        <scheme val="major"/>
      </rPr>
      <t>), Dödlighetsundersökningen 2023 (DUS23) - en vidareutveckling av DUS 21.</t>
    </r>
  </si>
  <si>
    <t>Diagram 30.</t>
  </si>
  <si>
    <t>Riktålder och tidigaste ålder för uttag av inklomst- och premiepension</t>
  </si>
  <si>
    <t>Riktålder och tidigaste ålder för uttag av inklomst- och premiepension efter födelseår</t>
  </si>
  <si>
    <t>*Prognos.</t>
  </si>
  <si>
    <t>Pensionsmyndigheten.</t>
  </si>
  <si>
    <t>Diagram 31.</t>
  </si>
  <si>
    <t>Tidigaste ålder för uttag av tjänstepension inom olika avtalsområden</t>
  </si>
  <si>
    <t>Ålder i år</t>
  </si>
  <si>
    <t>Diagram 38.</t>
  </si>
  <si>
    <t>Miljarder kronor i diagram, kronor i data</t>
  </si>
  <si>
    <t>Det inflyttade kapitalet är rensat från beståndsöverlåtelser, fusioner och interna flyttar</t>
  </si>
  <si>
    <t>Inflyttat försäkringskapital fördelat på företagsgrupp/företag</t>
  </si>
  <si>
    <t>Procentuell andel</t>
  </si>
  <si>
    <r>
      <t>Svenska försäkrings- och tjänstepensionsföretags innehav i olika tillgångar</t>
    </r>
    <r>
      <rPr>
        <sz val="9"/>
        <color rgb="FF000000"/>
        <rFont val="Segoe UI Semibold"/>
        <family val="2"/>
        <scheme val="minor"/>
      </rPr>
      <t xml:space="preserve"> (exklusive fond- och depåförsäkring)</t>
    </r>
  </si>
  <si>
    <t>Storlek på de europeiska försäkrings- och tjänstepensionsföretags tillgångar i förhållande till BNP, 2024</t>
  </si>
  <si>
    <t>Storlek på svenska försäkrings- och tjänstepensionsföretags innehav av tillgångar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</si>
</sst>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0\ &quot;kr&quot;;[Red]\-#,##0\ &quot;kr&quot;"/>
    <numFmt numFmtId="43" formatCode="_-* #,##0.00_-;\-* #,##0.00_-;_-* &quot;-&quot;??_-;_-@_-"/>
    <numFmt numFmtId="164" formatCode="#,##0;[Red]&quot;-&quot;#,##0"/>
    <numFmt numFmtId="165" formatCode="#,##0.0"/>
    <numFmt numFmtId="166" formatCode="0.0"/>
    <numFmt numFmtId="167" formatCode="yyyy;@"/>
    <numFmt numFmtId="168" formatCode="0.000"/>
    <numFmt numFmtId="169" formatCode="0.0%"/>
    <numFmt numFmtId="170" formatCode="&quot;Total&quot;\ @"/>
    <numFmt numFmtId="171" formatCode="#,##0.000"/>
    <numFmt numFmtId="172" formatCode="#,##0.0%;\(#,##0.0%\)"/>
    <numFmt numFmtId="173" formatCode="#,##0.0000"/>
    <numFmt numFmtId="174" formatCode="0.0000"/>
  </numFmts>
  <fonts count="95">
    <font>
      <sz val="11"/>
      <color indexed="8"/>
      <name val="Segoe UI Semibold"/>
      <family val="2"/>
      <scheme val="minor"/>
    </font>
    <font>
      <sz val="11"/>
      <color theme="1"/>
      <name val="Segoe UI Semibold"/>
      <family val="2"/>
      <scheme val="minor"/>
    </font>
    <font>
      <sz val="11"/>
      <color theme="1"/>
      <name val="Segoe UI Semibold"/>
      <family val="2"/>
      <scheme val="minor"/>
    </font>
    <font>
      <sz val="11"/>
      <color theme="1"/>
      <name val="Segoe UI Semibold"/>
      <family val="2"/>
      <scheme val="minor"/>
    </font>
    <font>
      <sz val="11"/>
      <color theme="1"/>
      <name val="Segoe UI Semibold"/>
      <family val="2"/>
      <scheme val="minor"/>
    </font>
    <font>
      <sz val="11"/>
      <color theme="1"/>
      <name val="Segoe UI Semibold"/>
      <family val="2"/>
      <scheme val="minor"/>
    </font>
    <font>
      <sz val="11"/>
      <color theme="1"/>
      <name val="Segoe UI Semibold"/>
      <family val="2"/>
      <scheme val="minor"/>
    </font>
    <font>
      <sz val="11"/>
      <color theme="1"/>
      <name val="Segoe UI Semibold"/>
      <family val="2"/>
      <scheme val="minor"/>
    </font>
    <font>
      <sz val="11"/>
      <color theme="1"/>
      <name val="Segoe UI Semibold"/>
      <family val="2"/>
      <scheme val="minor"/>
    </font>
    <font>
      <sz val="11"/>
      <color theme="1"/>
      <name val="Segoe UI Semibold"/>
      <family val="2"/>
      <scheme val="minor"/>
    </font>
    <font>
      <sz val="11"/>
      <color theme="1"/>
      <name val="Segoe UI Semibold"/>
      <family val="2"/>
      <scheme val="minor"/>
    </font>
    <font>
      <sz val="11"/>
      <color theme="1"/>
      <name val="Segoe UI Semibold"/>
      <family val="2"/>
      <scheme val="minor"/>
    </font>
    <font>
      <sz val="11"/>
      <color theme="1"/>
      <name val="Segoe UI Semibold"/>
      <family val="2"/>
      <scheme val="minor"/>
    </font>
    <font>
      <sz val="11"/>
      <color indexed="8"/>
      <name val="Segoe UI Semibold"/>
      <family val="2"/>
      <scheme val="minor"/>
    </font>
    <font>
      <sz val="10"/>
      <color theme="1"/>
      <name val="Verdana"/>
      <family val="2"/>
    </font>
    <font>
      <b/>
      <sz val="10"/>
      <color theme="1"/>
      <name val="Verdana"/>
      <family val="2"/>
    </font>
    <font>
      <sz val="10"/>
      <name val="Arial"/>
      <family val="2"/>
    </font>
    <font>
      <sz val="10"/>
      <name val="CG Times (W1)"/>
      <family val="1"/>
    </font>
    <font>
      <sz val="11"/>
      <color indexed="8"/>
      <name val="Calibri"/>
      <family val="2"/>
    </font>
    <font>
      <sz val="10"/>
      <name val="Arial"/>
      <family val="2"/>
      <charset val="1"/>
    </font>
    <font>
      <sz val="10"/>
      <color rgb="FF000000"/>
      <name val="CG Times (W1)"/>
    </font>
    <font>
      <sz val="10"/>
      <color rgb="FF000000"/>
      <name val="Arial"/>
      <family val="2"/>
    </font>
    <font>
      <sz val="10"/>
      <color rgb="FF808080"/>
      <name val="CG Times (W1)"/>
    </font>
    <font>
      <b/>
      <sz val="10"/>
      <color rgb="FFFF0000"/>
      <name val="CG Times (W1)"/>
    </font>
    <font>
      <sz val="10"/>
      <color rgb="FFC0C0C0"/>
      <name val="CG Times (W1)"/>
    </font>
    <font>
      <sz val="10"/>
      <name val="Arial"/>
      <family val="2"/>
    </font>
    <font>
      <b/>
      <sz val="10"/>
      <color rgb="FF000000"/>
      <name val="Verdana"/>
      <family val="2"/>
    </font>
    <font>
      <sz val="10"/>
      <color indexed="8"/>
      <name val="Verdana"/>
      <family val="2"/>
    </font>
    <font>
      <sz val="8"/>
      <name val="Helvetica"/>
      <family val="2"/>
    </font>
    <font>
      <b/>
      <sz val="10"/>
      <color indexed="8"/>
      <name val="Verdana"/>
      <family val="2"/>
    </font>
    <font>
      <sz val="8"/>
      <name val="Segoe UI Semibold"/>
      <family val="2"/>
      <scheme val="minor"/>
    </font>
    <font>
      <b/>
      <sz val="11"/>
      <color theme="1"/>
      <name val="Segoe UI Semibold"/>
      <family val="2"/>
      <scheme val="minor"/>
    </font>
    <font>
      <sz val="11"/>
      <color rgb="FFFF0000"/>
      <name val="Segoe UI Semibold"/>
      <family val="2"/>
      <scheme val="minor"/>
    </font>
    <font>
      <sz val="11"/>
      <color rgb="FF000000"/>
      <name val="Calibri"/>
      <family val="2"/>
    </font>
    <font>
      <sz val="18"/>
      <color theme="3"/>
      <name val="Segoe UI Semibold"/>
      <family val="2"/>
      <scheme val="major"/>
    </font>
    <font>
      <b/>
      <sz val="15"/>
      <color theme="3"/>
      <name val="Segoe UI Semibold"/>
      <family val="2"/>
      <scheme val="minor"/>
    </font>
    <font>
      <b/>
      <sz val="13"/>
      <color theme="3"/>
      <name val="Segoe UI Semibold"/>
      <family val="2"/>
      <scheme val="minor"/>
    </font>
    <font>
      <b/>
      <sz val="11"/>
      <color theme="3"/>
      <name val="Segoe UI Semibold"/>
      <family val="2"/>
      <scheme val="minor"/>
    </font>
    <font>
      <sz val="11"/>
      <color rgb="FF006100"/>
      <name val="Segoe UI Semibold"/>
      <family val="2"/>
      <scheme val="minor"/>
    </font>
    <font>
      <sz val="11"/>
      <color rgb="FF9C0006"/>
      <name val="Segoe UI Semibold"/>
      <family val="2"/>
      <scheme val="minor"/>
    </font>
    <font>
      <sz val="11"/>
      <color rgb="FF9C5700"/>
      <name val="Segoe UI Semibold"/>
      <family val="2"/>
      <scheme val="minor"/>
    </font>
    <font>
      <sz val="11"/>
      <color rgb="FF3F3F76"/>
      <name val="Segoe UI Semibold"/>
      <family val="2"/>
      <scheme val="minor"/>
    </font>
    <font>
      <b/>
      <sz val="11"/>
      <color rgb="FF3F3F3F"/>
      <name val="Segoe UI Semibold"/>
      <family val="2"/>
      <scheme val="minor"/>
    </font>
    <font>
      <b/>
      <sz val="11"/>
      <color rgb="FFFA7D00"/>
      <name val="Segoe UI Semibold"/>
      <family val="2"/>
      <scheme val="minor"/>
    </font>
    <font>
      <sz val="11"/>
      <color rgb="FFFA7D00"/>
      <name val="Segoe UI Semibold"/>
      <family val="2"/>
      <scheme val="minor"/>
    </font>
    <font>
      <b/>
      <sz val="11"/>
      <color theme="0"/>
      <name val="Segoe UI Semibold"/>
      <family val="2"/>
      <scheme val="minor"/>
    </font>
    <font>
      <i/>
      <sz val="11"/>
      <color rgb="FF7F7F7F"/>
      <name val="Segoe UI Semibold"/>
      <family val="2"/>
      <scheme val="minor"/>
    </font>
    <font>
      <sz val="11"/>
      <color theme="0"/>
      <name val="Segoe UI Semibold"/>
      <family val="2"/>
      <scheme val="minor"/>
    </font>
    <font>
      <sz val="9"/>
      <color indexed="8"/>
      <name val="Segoe UI Semibold"/>
      <family val="2"/>
      <scheme val="minor"/>
    </font>
    <font>
      <sz val="9"/>
      <color indexed="8"/>
      <name val="Segoe UI Semibold"/>
      <family val="2"/>
      <scheme val="minor"/>
    </font>
    <font>
      <b/>
      <sz val="9"/>
      <color indexed="8"/>
      <name val="Segoe UI Semibold"/>
      <family val="2"/>
      <scheme val="minor"/>
    </font>
    <font>
      <sz val="9"/>
      <color theme="1"/>
      <name val="Segoe UI Semibold"/>
      <family val="2"/>
      <scheme val="minor"/>
    </font>
    <font>
      <b/>
      <sz val="9"/>
      <color rgb="FF000000"/>
      <name val="Verdana"/>
      <family val="2"/>
    </font>
    <font>
      <sz val="9"/>
      <color indexed="8"/>
      <name val="Verdana"/>
      <family val="2"/>
    </font>
    <font>
      <sz val="9"/>
      <color rgb="FF000000"/>
      <name val="Segoe UI Semibold"/>
      <family val="2"/>
      <scheme val="minor"/>
    </font>
    <font>
      <b/>
      <sz val="9"/>
      <color rgb="FF000000"/>
      <name val="Segoe UI Semibold"/>
      <family val="2"/>
      <scheme val="minor"/>
    </font>
    <font>
      <b/>
      <sz val="9"/>
      <color indexed="8"/>
      <name val="Verdana"/>
      <family val="2"/>
    </font>
    <font>
      <sz val="9"/>
      <color rgb="FF000000"/>
      <name val="Verdana"/>
      <family val="2"/>
    </font>
    <font>
      <sz val="9"/>
      <color indexed="8"/>
      <name val="Roboto"/>
    </font>
    <font>
      <sz val="9"/>
      <color theme="1"/>
      <name val="Roboto"/>
    </font>
    <font>
      <b/>
      <sz val="9"/>
      <color theme="1"/>
      <name val="Roboto"/>
    </font>
    <font>
      <b/>
      <sz val="9"/>
      <color rgb="FF000000"/>
      <name val="Roboto"/>
    </font>
    <font>
      <sz val="9"/>
      <color rgb="FF000000"/>
      <name val="Roboto"/>
    </font>
    <font>
      <b/>
      <sz val="9"/>
      <color indexed="8"/>
      <name val="Roboto"/>
    </font>
    <font>
      <sz val="9"/>
      <color rgb="FFFF0000"/>
      <name val="Roboto"/>
    </font>
    <font>
      <sz val="9"/>
      <color theme="1"/>
      <name val="Verdana"/>
      <family val="2"/>
    </font>
    <font>
      <b/>
      <sz val="9"/>
      <color theme="1"/>
      <name val="Verdana"/>
      <family val="2"/>
    </font>
    <font>
      <sz val="9"/>
      <color rgb="FFFF0000"/>
      <name val="Verdana"/>
      <family val="2"/>
    </font>
    <font>
      <b/>
      <sz val="9"/>
      <color rgb="FF000000"/>
      <name val="Calibri"/>
      <family val="2"/>
    </font>
    <font>
      <b/>
      <sz val="9"/>
      <color indexed="8"/>
      <name val="Segoe UI Semibold"/>
      <family val="2"/>
      <scheme val="minor"/>
    </font>
    <font>
      <sz val="9"/>
      <color rgb="FFC00000"/>
      <name val="Segoe UI Semibold"/>
      <family val="2"/>
      <scheme val="minor"/>
    </font>
    <font>
      <b/>
      <sz val="9"/>
      <color theme="1"/>
      <name val="Segoe UI Semibold"/>
      <family val="2"/>
      <scheme val="minor"/>
    </font>
    <font>
      <sz val="9"/>
      <color rgb="FFFF0000"/>
      <name val="Segoe UI Semibold"/>
      <family val="2"/>
      <scheme val="minor"/>
    </font>
    <font>
      <sz val="9"/>
      <color rgb="FFFFFFFF"/>
      <name val="Roboto"/>
    </font>
    <font>
      <i/>
      <sz val="9"/>
      <color rgb="FF000000"/>
      <name val="Roboto"/>
    </font>
    <font>
      <b/>
      <sz val="9"/>
      <name val="Verdana"/>
      <family val="2"/>
    </font>
    <font>
      <sz val="9"/>
      <color theme="1"/>
      <name val="Segoe UI Semibold"/>
      <family val="2"/>
      <scheme val="minor"/>
    </font>
    <font>
      <b/>
      <sz val="9"/>
      <name val="Roboto"/>
    </font>
    <font>
      <sz val="9"/>
      <name val="Roboto"/>
    </font>
    <font>
      <b/>
      <sz val="9"/>
      <color rgb="FF000000"/>
      <name val="Segoe UI Semibold"/>
      <family val="2"/>
      <scheme val="minor"/>
    </font>
    <font>
      <sz val="9"/>
      <color rgb="FF000000"/>
      <name val="Segoe UI Semibold"/>
      <family val="2"/>
      <scheme val="minor"/>
    </font>
    <font>
      <sz val="10"/>
      <color indexed="8"/>
      <name val="Segoe UI Semibold"/>
      <family val="2"/>
      <scheme val="minor"/>
    </font>
    <font>
      <b/>
      <sz val="9"/>
      <name val="Segoe UI Semibold"/>
      <family val="2"/>
      <scheme val="minor"/>
    </font>
    <font>
      <sz val="9"/>
      <name val="Segoe UI Semibold"/>
      <family val="2"/>
      <scheme val="minor"/>
    </font>
    <font>
      <b/>
      <sz val="9"/>
      <color rgb="FF000000"/>
      <name val="Segoe UI Semibold"/>
      <family val="2"/>
    </font>
    <font>
      <sz val="9"/>
      <color indexed="8"/>
      <name val="Segoe UI Semibold"/>
      <family val="2"/>
    </font>
    <font>
      <sz val="9"/>
      <color theme="1"/>
      <name val="Segoe UI Semibold"/>
      <family val="2"/>
    </font>
    <font>
      <sz val="9"/>
      <color rgb="FF000000"/>
      <name val="Segoe UI Semibold"/>
      <family val="2"/>
    </font>
    <font>
      <b/>
      <sz val="9"/>
      <color theme="1"/>
      <name val="Segoe UI Semibold"/>
      <family val="2"/>
    </font>
    <font>
      <b/>
      <sz val="9"/>
      <color rgb="FF000000"/>
      <name val="Segoe UI Semibold"/>
      <family val="2"/>
      <scheme val="major"/>
    </font>
    <font>
      <sz val="9"/>
      <color theme="1"/>
      <name val="Segoe UI Semibold"/>
      <family val="2"/>
      <scheme val="major"/>
    </font>
    <font>
      <sz val="9"/>
      <color rgb="FF000000"/>
      <name val="Segoe UI Semibold"/>
      <family val="2"/>
      <scheme val="major"/>
    </font>
    <font>
      <i/>
      <sz val="9"/>
      <color rgb="FF000000"/>
      <name val="Segoe UI Semibold"/>
      <family val="2"/>
      <scheme val="major"/>
    </font>
    <font>
      <sz val="9"/>
      <color indexed="8"/>
      <name val="Segoe UI Semibold"/>
      <family val="2"/>
      <scheme val="major"/>
    </font>
    <font>
      <b/>
      <sz val="9"/>
      <color indexed="8"/>
      <name val="Segoe UI Semibold"/>
      <family val="2"/>
      <scheme val="major"/>
    </font>
  </fonts>
  <fills count="37">
    <fill>
      <patternFill patternType="none"/>
    </fill>
    <fill>
      <patternFill patternType="gray125"/>
    </fill>
    <fill>
      <patternFill patternType="solid">
        <fgColor indexed="43"/>
      </patternFill>
    </fill>
    <fill>
      <patternFill patternType="solid">
        <fgColor rgb="FFC0C0C0"/>
        <bgColor rgb="FFC0C0C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
      <patternFill patternType="solid">
        <fgColor theme="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auto="1"/>
      </left>
      <right/>
      <top/>
      <bottom/>
      <diagonal/>
    </border>
  </borders>
  <cellStyleXfs count="81">
    <xf numFmtId="0" fontId="0" fillId="0" borderId="0"/>
    <xf numFmtId="9" fontId="13" fillId="0" borderId="0" applyFont="0" applyFill="0" applyBorder="0" applyAlignment="0" applyProtection="0"/>
    <xf numFmtId="0" fontId="12" fillId="0" borderId="0"/>
    <xf numFmtId="9" fontId="12" fillId="0" borderId="0" applyFont="0" applyFill="0" applyBorder="0" applyAlignment="0" applyProtection="0"/>
    <xf numFmtId="0" fontId="11" fillId="0" borderId="0"/>
    <xf numFmtId="9" fontId="11" fillId="0" borderId="0" applyFont="0" applyFill="0" applyBorder="0" applyAlignment="0" applyProtection="0"/>
    <xf numFmtId="0" fontId="10" fillId="0" borderId="0"/>
    <xf numFmtId="9" fontId="10" fillId="0" borderId="0" applyFont="0" applyFill="0" applyBorder="0" applyAlignment="0" applyProtection="0"/>
    <xf numFmtId="0" fontId="9" fillId="0" borderId="0"/>
    <xf numFmtId="9" fontId="9" fillId="0" borderId="0" applyFont="0" applyFill="0" applyBorder="0" applyAlignment="0" applyProtection="0"/>
    <xf numFmtId="0" fontId="17" fillId="0" borderId="0"/>
    <xf numFmtId="0" fontId="18" fillId="2" borderId="0" applyNumberFormat="0" applyBorder="0" applyAlignment="0" applyProtection="0"/>
    <xf numFmtId="0" fontId="18" fillId="0" borderId="0"/>
    <xf numFmtId="9" fontId="16" fillId="0" borderId="0" applyFont="0" applyFill="0" applyBorder="0" applyAlignment="0" applyProtection="0"/>
    <xf numFmtId="0" fontId="19" fillId="0" borderId="0"/>
    <xf numFmtId="164" fontId="16" fillId="0" borderId="0" applyFont="0" applyFill="0" applyBorder="0" applyAlignment="0" applyProtection="0"/>
    <xf numFmtId="6" fontId="16" fillId="0" borderId="0" applyFont="0" applyFill="0" applyBorder="0" applyAlignment="0" applyProtection="0"/>
    <xf numFmtId="0" fontId="16" fillId="0" borderId="0"/>
    <xf numFmtId="0" fontId="20" fillId="0" borderId="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1" fillId="3" borderId="0" applyNumberFormat="0" applyBorder="0" applyProtection="0"/>
    <xf numFmtId="0" fontId="25" fillId="0" borderId="0"/>
    <xf numFmtId="0" fontId="14" fillId="0" borderId="0"/>
    <xf numFmtId="0" fontId="28" fillId="0" borderId="0"/>
    <xf numFmtId="0" fontId="13" fillId="0" borderId="0"/>
    <xf numFmtId="0" fontId="8" fillId="0" borderId="0"/>
    <xf numFmtId="0" fontId="8" fillId="0" borderId="0"/>
    <xf numFmtId="0" fontId="7" fillId="0" borderId="0"/>
    <xf numFmtId="0" fontId="6" fillId="0" borderId="0"/>
    <xf numFmtId="0" fontId="33" fillId="0" borderId="0" applyNumberFormat="0" applyBorder="0" applyAlignment="0"/>
    <xf numFmtId="0" fontId="34" fillId="0" borderId="0" applyNumberFormat="0" applyFill="0" applyBorder="0" applyAlignment="0" applyProtection="0"/>
    <xf numFmtId="0" fontId="35" fillId="0" borderId="1" applyNumberFormat="0" applyFill="0" applyAlignment="0" applyProtection="0"/>
    <xf numFmtId="0" fontId="36" fillId="0" borderId="2" applyNumberFormat="0" applyFill="0" applyAlignment="0" applyProtection="0"/>
    <xf numFmtId="0" fontId="37" fillId="0" borderId="3" applyNumberFormat="0" applyFill="0" applyAlignment="0" applyProtection="0"/>
    <xf numFmtId="0" fontId="37" fillId="0" borderId="0" applyNumberFormat="0" applyFill="0" applyBorder="0" applyAlignment="0" applyProtection="0"/>
    <xf numFmtId="0" fontId="38" fillId="4" borderId="0" applyNumberFormat="0" applyBorder="0" applyAlignment="0" applyProtection="0"/>
    <xf numFmtId="0" fontId="39" fillId="5" borderId="0" applyNumberFormat="0" applyBorder="0" applyAlignment="0" applyProtection="0"/>
    <xf numFmtId="0" fontId="40" fillId="6" borderId="0" applyNumberFormat="0" applyBorder="0" applyAlignment="0" applyProtection="0"/>
    <xf numFmtId="0" fontId="41" fillId="7" borderId="4" applyNumberFormat="0" applyAlignment="0" applyProtection="0"/>
    <xf numFmtId="0" fontId="42" fillId="8" borderId="5" applyNumberFormat="0" applyAlignment="0" applyProtection="0"/>
    <xf numFmtId="0" fontId="43" fillId="8" borderId="4" applyNumberFormat="0" applyAlignment="0" applyProtection="0"/>
    <xf numFmtId="0" fontId="44" fillId="0" borderId="6" applyNumberFormat="0" applyFill="0" applyAlignment="0" applyProtection="0"/>
    <xf numFmtId="0" fontId="45" fillId="9" borderId="7" applyNumberFormat="0" applyAlignment="0" applyProtection="0"/>
    <xf numFmtId="0" fontId="32" fillId="0" borderId="0" applyNumberFormat="0" applyFill="0" applyBorder="0" applyAlignment="0" applyProtection="0"/>
    <xf numFmtId="0" fontId="46" fillId="0" borderId="0" applyNumberFormat="0" applyFill="0" applyBorder="0" applyAlignment="0" applyProtection="0"/>
    <xf numFmtId="0" fontId="31" fillId="0" borderId="9" applyNumberFormat="0" applyFill="0" applyAlignment="0" applyProtection="0"/>
    <xf numFmtId="0" fontId="47"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47"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47"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47"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47"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47"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0" borderId="0"/>
    <xf numFmtId="9" fontId="5" fillId="0" borderId="0" applyFont="0" applyFill="0" applyBorder="0" applyAlignment="0" applyProtection="0"/>
    <xf numFmtId="0" fontId="5" fillId="10" borderId="8" applyNumberFormat="0" applyFont="0" applyAlignment="0" applyProtection="0"/>
    <xf numFmtId="43" fontId="13" fillId="0" borderId="0" applyFont="0" applyFill="0" applyBorder="0" applyAlignment="0" applyProtection="0"/>
    <xf numFmtId="0" fontId="4" fillId="0" borderId="0"/>
    <xf numFmtId="0" fontId="3" fillId="0" borderId="0"/>
    <xf numFmtId="9" fontId="3" fillId="0" borderId="0" applyFont="0" applyFill="0" applyBorder="0" applyAlignment="0" applyProtection="0"/>
    <xf numFmtId="9" fontId="13" fillId="0" borderId="0" applyFont="0" applyFill="0" applyBorder="0" applyAlignment="0" applyProtection="0"/>
    <xf numFmtId="0" fontId="2" fillId="0" borderId="0"/>
  </cellStyleXfs>
  <cellXfs count="309">
    <xf numFmtId="0" fontId="0" fillId="0" borderId="0" xfId="0"/>
    <xf numFmtId="0" fontId="27" fillId="0" borderId="0" xfId="0" applyFont="1"/>
    <xf numFmtId="0" fontId="26" fillId="0" borderId="0" xfId="24" applyFont="1"/>
    <xf numFmtId="0" fontId="14" fillId="0" borderId="0" xfId="24"/>
    <xf numFmtId="3" fontId="27" fillId="0" borderId="0" xfId="0" applyNumberFormat="1" applyFont="1"/>
    <xf numFmtId="0" fontId="15" fillId="0" borderId="0" xfId="24" applyFont="1"/>
    <xf numFmtId="9" fontId="27" fillId="0" borderId="0" xfId="1" applyFont="1"/>
    <xf numFmtId="0" fontId="27" fillId="0" borderId="0" xfId="0" quotePrefix="1" applyFont="1" applyAlignment="1">
      <alignment horizontal="left"/>
    </xf>
    <xf numFmtId="171" fontId="27" fillId="0" borderId="0" xfId="0" applyNumberFormat="1" applyFont="1"/>
    <xf numFmtId="0" fontId="29" fillId="0" borderId="0" xfId="0" applyFont="1" applyAlignment="1">
      <alignment horizontal="center" vertical="top"/>
    </xf>
    <xf numFmtId="14" fontId="14" fillId="0" borderId="0" xfId="24" applyNumberFormat="1" applyAlignment="1">
      <alignment horizontal="left"/>
    </xf>
    <xf numFmtId="0" fontId="29" fillId="0" borderId="0" xfId="0" applyFont="1" applyAlignment="1">
      <alignment horizontal="center"/>
    </xf>
    <xf numFmtId="0" fontId="48" fillId="0" borderId="0" xfId="0" applyFont="1"/>
    <xf numFmtId="0" fontId="49" fillId="0" borderId="0" xfId="0" applyFont="1"/>
    <xf numFmtId="14" fontId="49" fillId="0" borderId="0" xfId="0" applyNumberFormat="1" applyFont="1" applyAlignment="1">
      <alignment horizontal="left"/>
    </xf>
    <xf numFmtId="0" fontId="49" fillId="0" borderId="0" xfId="0" quotePrefix="1" applyFont="1" applyAlignment="1">
      <alignment horizontal="left"/>
    </xf>
    <xf numFmtId="165" fontId="49" fillId="0" borderId="0" xfId="0" applyNumberFormat="1" applyFont="1"/>
    <xf numFmtId="3" fontId="49" fillId="0" borderId="0" xfId="0" applyNumberFormat="1" applyFont="1"/>
    <xf numFmtId="9" fontId="49" fillId="0" borderId="0" xfId="1" applyFont="1"/>
    <xf numFmtId="3" fontId="50" fillId="0" borderId="0" xfId="0" applyNumberFormat="1" applyFont="1"/>
    <xf numFmtId="0" fontId="50" fillId="0" borderId="0" xfId="0" applyFont="1"/>
    <xf numFmtId="3" fontId="49" fillId="0" borderId="0" xfId="0" applyNumberFormat="1" applyFont="1" applyAlignment="1">
      <alignment horizontal="right"/>
    </xf>
    <xf numFmtId="3" fontId="51" fillId="0" borderId="0" xfId="30" quotePrefix="1" applyNumberFormat="1" applyFont="1"/>
    <xf numFmtId="0" fontId="52" fillId="0" borderId="0" xfId="0" applyFont="1"/>
    <xf numFmtId="3" fontId="53" fillId="0" borderId="0" xfId="0" applyNumberFormat="1" applyFont="1"/>
    <xf numFmtId="165" fontId="53" fillId="0" borderId="0" xfId="0" applyNumberFormat="1" applyFont="1" applyAlignment="1">
      <alignment horizontal="right"/>
    </xf>
    <xf numFmtId="3" fontId="48" fillId="0" borderId="0" xfId="0" applyNumberFormat="1" applyFont="1"/>
    <xf numFmtId="0" fontId="48" fillId="0" borderId="0" xfId="0" applyFont="1" applyAlignment="1">
      <alignment vertical="center"/>
    </xf>
    <xf numFmtId="166" fontId="49" fillId="0" borderId="0" xfId="0" applyNumberFormat="1" applyFont="1"/>
    <xf numFmtId="9" fontId="49" fillId="0" borderId="0" xfId="0" applyNumberFormat="1" applyFont="1"/>
    <xf numFmtId="9" fontId="54" fillId="0" borderId="0" xfId="0" applyNumberFormat="1" applyFont="1"/>
    <xf numFmtId="0" fontId="55" fillId="0" borderId="0" xfId="0" applyFont="1"/>
    <xf numFmtId="165" fontId="49" fillId="0" borderId="0" xfId="0" applyNumberFormat="1" applyFont="1" applyAlignment="1">
      <alignment horizontal="right"/>
    </xf>
    <xf numFmtId="0" fontId="57" fillId="0" borderId="0" xfId="24" applyFont="1"/>
    <xf numFmtId="0" fontId="48" fillId="0" borderId="0" xfId="0" applyFont="1" applyAlignment="1">
      <alignment horizontal="left"/>
    </xf>
    <xf numFmtId="0" fontId="58" fillId="0" borderId="0" xfId="0" applyFont="1"/>
    <xf numFmtId="0" fontId="59" fillId="0" borderId="0" xfId="24" applyFont="1"/>
    <xf numFmtId="0" fontId="60" fillId="0" borderId="0" xfId="24" applyFont="1"/>
    <xf numFmtId="3" fontId="59" fillId="0" borderId="0" xfId="24" applyNumberFormat="1" applyFont="1"/>
    <xf numFmtId="9" fontId="59" fillId="0" borderId="0" xfId="1" applyFont="1"/>
    <xf numFmtId="3" fontId="59" fillId="0" borderId="0" xfId="1" applyNumberFormat="1" applyFont="1"/>
    <xf numFmtId="169" fontId="59" fillId="0" borderId="0" xfId="1" applyNumberFormat="1" applyFont="1"/>
    <xf numFmtId="0" fontId="58" fillId="0" borderId="0" xfId="24" applyFont="1"/>
    <xf numFmtId="0" fontId="60" fillId="0" borderId="0" xfId="29" applyFont="1"/>
    <xf numFmtId="0" fontId="61" fillId="0" borderId="0" xfId="0" applyFont="1"/>
    <xf numFmtId="0" fontId="59" fillId="0" borderId="0" xfId="29" applyFont="1"/>
    <xf numFmtId="0" fontId="58" fillId="0" borderId="0" xfId="29" applyFont="1"/>
    <xf numFmtId="0" fontId="58" fillId="0" borderId="0" xfId="29" applyFont="1" applyAlignment="1">
      <alignment vertical="top"/>
    </xf>
    <xf numFmtId="167" fontId="59" fillId="0" borderId="0" xfId="29" quotePrefix="1" applyNumberFormat="1" applyFont="1"/>
    <xf numFmtId="166" fontId="59" fillId="0" borderId="0" xfId="29" applyNumberFormat="1" applyFont="1"/>
    <xf numFmtId="0" fontId="59" fillId="0" borderId="0" xfId="29" quotePrefix="1" applyFont="1"/>
    <xf numFmtId="0" fontId="59" fillId="0" borderId="0" xfId="29" applyFont="1" applyAlignment="1">
      <alignment horizontal="left"/>
    </xf>
    <xf numFmtId="0" fontId="63" fillId="0" borderId="0" xfId="26" applyFont="1"/>
    <xf numFmtId="0" fontId="61" fillId="0" borderId="0" xfId="24" applyFont="1"/>
    <xf numFmtId="0" fontId="58" fillId="0" borderId="0" xfId="26" applyFont="1"/>
    <xf numFmtId="0" fontId="62" fillId="0" borderId="0" xfId="24" applyFont="1" applyAlignment="1">
      <alignment vertical="center"/>
    </xf>
    <xf numFmtId="0" fontId="62" fillId="0" borderId="0" xfId="24" applyFont="1"/>
    <xf numFmtId="169" fontId="58" fillId="0" borderId="0" xfId="1" applyNumberFormat="1" applyFont="1"/>
    <xf numFmtId="3" fontId="58" fillId="0" borderId="0" xfId="26" applyNumberFormat="1" applyFont="1"/>
    <xf numFmtId="169" fontId="63" fillId="0" borderId="0" xfId="26" applyNumberFormat="1" applyFont="1"/>
    <xf numFmtId="3" fontId="63" fillId="0" borderId="0" xfId="26" applyNumberFormat="1" applyFont="1"/>
    <xf numFmtId="0" fontId="64" fillId="0" borderId="0" xfId="26" applyFont="1"/>
    <xf numFmtId="0" fontId="53" fillId="0" borderId="0" xfId="0" applyFont="1"/>
    <xf numFmtId="0" fontId="65" fillId="0" borderId="0" xfId="6" applyFont="1"/>
    <xf numFmtId="3" fontId="65" fillId="0" borderId="0" xfId="6" applyNumberFormat="1" applyFont="1"/>
    <xf numFmtId="0" fontId="65" fillId="0" borderId="0" xfId="28" applyFont="1"/>
    <xf numFmtId="3" fontId="65" fillId="0" borderId="0" xfId="28" applyNumberFormat="1" applyFont="1"/>
    <xf numFmtId="3" fontId="56" fillId="0" borderId="0" xfId="0" applyNumberFormat="1" applyFont="1"/>
    <xf numFmtId="0" fontId="66" fillId="0" borderId="0" xfId="30" applyFont="1" applyAlignment="1">
      <alignment horizontal="left" vertical="top"/>
    </xf>
    <xf numFmtId="0" fontId="66" fillId="0" borderId="0" xfId="30" applyFont="1" applyAlignment="1">
      <alignment horizontal="left" vertical="top" wrapText="1"/>
    </xf>
    <xf numFmtId="3" fontId="56" fillId="0" borderId="0" xfId="0" applyNumberFormat="1" applyFont="1" applyAlignment="1">
      <alignment horizontal="left" vertical="top" wrapText="1"/>
    </xf>
    <xf numFmtId="0" fontId="66" fillId="0" borderId="0" xfId="30" applyFont="1" applyAlignment="1">
      <alignment vertical="top" wrapText="1"/>
    </xf>
    <xf numFmtId="3" fontId="56" fillId="0" borderId="0" xfId="0" applyNumberFormat="1" applyFont="1" applyAlignment="1">
      <alignment vertical="top" wrapText="1"/>
    </xf>
    <xf numFmtId="0" fontId="65" fillId="0" borderId="0" xfId="30" quotePrefix="1" applyFont="1" applyAlignment="1">
      <alignment horizontal="left"/>
    </xf>
    <xf numFmtId="171" fontId="65" fillId="0" borderId="0" xfId="30" applyNumberFormat="1" applyFont="1"/>
    <xf numFmtId="171" fontId="56" fillId="0" borderId="0" xfId="0" applyNumberFormat="1" applyFont="1"/>
    <xf numFmtId="171" fontId="53" fillId="0" borderId="0" xfId="0" applyNumberFormat="1" applyFont="1"/>
    <xf numFmtId="171" fontId="53" fillId="0" borderId="0" xfId="1" applyNumberFormat="1" applyFont="1"/>
    <xf numFmtId="3" fontId="53" fillId="0" borderId="0" xfId="1" applyNumberFormat="1" applyFont="1"/>
    <xf numFmtId="0" fontId="65" fillId="0" borderId="0" xfId="30" quotePrefix="1" applyFont="1"/>
    <xf numFmtId="9" fontId="53" fillId="0" borderId="0" xfId="1" applyFont="1"/>
    <xf numFmtId="0" fontId="67" fillId="0" borderId="0" xfId="6" applyFont="1"/>
    <xf numFmtId="9" fontId="52" fillId="0" borderId="0" xfId="1" applyFont="1"/>
    <xf numFmtId="1" fontId="53" fillId="0" borderId="0" xfId="0" applyNumberFormat="1" applyFont="1"/>
    <xf numFmtId="171" fontId="52" fillId="0" borderId="0" xfId="0" applyNumberFormat="1" applyFont="1"/>
    <xf numFmtId="165" fontId="53" fillId="0" borderId="0" xfId="0" applyNumberFormat="1" applyFont="1"/>
    <xf numFmtId="3" fontId="53" fillId="0" borderId="0" xfId="0" applyNumberFormat="1" applyFont="1" applyAlignment="1">
      <alignment horizontal="right"/>
    </xf>
    <xf numFmtId="3" fontId="65" fillId="0" borderId="0" xfId="30" quotePrefix="1" applyNumberFormat="1" applyFont="1"/>
    <xf numFmtId="9" fontId="53" fillId="0" borderId="0" xfId="1" applyFont="1" applyAlignment="1">
      <alignment horizontal="right"/>
    </xf>
    <xf numFmtId="165" fontId="65" fillId="0" borderId="0" xfId="30" quotePrefix="1" applyNumberFormat="1" applyFont="1" applyAlignment="1">
      <alignment horizontal="right"/>
    </xf>
    <xf numFmtId="3" fontId="65" fillId="0" borderId="0" xfId="30" quotePrefix="1" applyNumberFormat="1" applyFont="1" applyAlignment="1">
      <alignment horizontal="right"/>
    </xf>
    <xf numFmtId="165" fontId="65" fillId="0" borderId="0" xfId="30" applyNumberFormat="1" applyFont="1"/>
    <xf numFmtId="0" fontId="65" fillId="0" borderId="0" xfId="30" applyFont="1"/>
    <xf numFmtId="165" fontId="65" fillId="0" borderId="0" xfId="30" applyNumberFormat="1" applyFont="1" applyAlignment="1">
      <alignment horizontal="right"/>
    </xf>
    <xf numFmtId="3" fontId="65" fillId="0" borderId="0" xfId="30" applyNumberFormat="1" applyFont="1" applyAlignment="1">
      <alignment horizontal="right"/>
    </xf>
    <xf numFmtId="0" fontId="65" fillId="0" borderId="0" xfId="30" applyFont="1" applyAlignment="1">
      <alignment vertical="center"/>
    </xf>
    <xf numFmtId="3" fontId="65" fillId="0" borderId="0" xfId="30" applyNumberFormat="1" applyFont="1"/>
    <xf numFmtId="0" fontId="65" fillId="0" borderId="0" xfId="30" applyFont="1" applyAlignment="1">
      <alignment horizontal="left"/>
    </xf>
    <xf numFmtId="0" fontId="68" fillId="0" borderId="0" xfId="0" applyFont="1"/>
    <xf numFmtId="1" fontId="48" fillId="0" borderId="0" xfId="0" applyNumberFormat="1" applyFont="1"/>
    <xf numFmtId="0" fontId="65" fillId="0" borderId="0" xfId="24" applyFont="1"/>
    <xf numFmtId="0" fontId="61" fillId="0" borderId="0" xfId="24" applyFont="1" applyAlignment="1">
      <alignment vertical="center"/>
    </xf>
    <xf numFmtId="0" fontId="69" fillId="0" borderId="0" xfId="0" applyFont="1"/>
    <xf numFmtId="0" fontId="48" fillId="0" borderId="0" xfId="0" quotePrefix="1" applyFont="1"/>
    <xf numFmtId="165" fontId="48" fillId="0" borderId="0" xfId="0" applyNumberFormat="1" applyFont="1"/>
    <xf numFmtId="165" fontId="69" fillId="0" borderId="0" xfId="0" applyNumberFormat="1" applyFont="1"/>
    <xf numFmtId="0" fontId="65" fillId="0" borderId="0" xfId="0" applyFont="1"/>
    <xf numFmtId="3" fontId="65" fillId="0" borderId="0" xfId="0" applyNumberFormat="1" applyFont="1"/>
    <xf numFmtId="0" fontId="70" fillId="0" borderId="0" xfId="0" applyFont="1"/>
    <xf numFmtId="9" fontId="48" fillId="0" borderId="0" xfId="1" applyFont="1"/>
    <xf numFmtId="9" fontId="48" fillId="0" borderId="0" xfId="0" applyNumberFormat="1" applyFont="1"/>
    <xf numFmtId="0" fontId="62" fillId="0" borderId="0" xfId="0" applyFont="1"/>
    <xf numFmtId="0" fontId="63" fillId="0" borderId="0" xfId="0" applyFont="1"/>
    <xf numFmtId="0" fontId="58" fillId="0" borderId="0" xfId="0" applyFont="1" applyAlignment="1">
      <alignment horizontal="left"/>
    </xf>
    <xf numFmtId="9" fontId="58" fillId="0" borderId="0" xfId="1" applyFont="1"/>
    <xf numFmtId="3" fontId="58" fillId="0" borderId="0" xfId="0" applyNumberFormat="1" applyFont="1"/>
    <xf numFmtId="4" fontId="58" fillId="0" borderId="0" xfId="0" applyNumberFormat="1" applyFont="1"/>
    <xf numFmtId="1" fontId="58" fillId="0" borderId="0" xfId="0" applyNumberFormat="1" applyFont="1"/>
    <xf numFmtId="0" fontId="48" fillId="0" borderId="0" xfId="26" applyFont="1"/>
    <xf numFmtId="9" fontId="48" fillId="0" borderId="0" xfId="79" applyFont="1"/>
    <xf numFmtId="0" fontId="49" fillId="0" borderId="0" xfId="0" applyFont="1" applyAlignment="1">
      <alignment horizontal="left"/>
    </xf>
    <xf numFmtId="0" fontId="49" fillId="0" borderId="0" xfId="0" quotePrefix="1" applyFont="1"/>
    <xf numFmtId="0" fontId="66" fillId="0" borderId="0" xfId="24" applyFont="1"/>
    <xf numFmtId="0" fontId="49" fillId="0" borderId="0" xfId="0" applyFont="1" applyAlignment="1">
      <alignment horizontal="right"/>
    </xf>
    <xf numFmtId="3" fontId="69" fillId="0" borderId="0" xfId="0" applyNumberFormat="1" applyFont="1"/>
    <xf numFmtId="171" fontId="48" fillId="0" borderId="0" xfId="0" applyNumberFormat="1" applyFont="1"/>
    <xf numFmtId="0" fontId="72" fillId="0" borderId="0" xfId="0" applyFont="1"/>
    <xf numFmtId="0" fontId="49" fillId="35" borderId="0" xfId="0" applyFont="1" applyFill="1"/>
    <xf numFmtId="3" fontId="49" fillId="35" borderId="0" xfId="0" applyNumberFormat="1" applyFont="1" applyFill="1"/>
    <xf numFmtId="1" fontId="49" fillId="0" borderId="0" xfId="0" applyNumberFormat="1" applyFont="1" applyAlignment="1">
      <alignment horizontal="center"/>
    </xf>
    <xf numFmtId="3" fontId="49" fillId="0" borderId="0" xfId="1" applyNumberFormat="1" applyFont="1"/>
    <xf numFmtId="173" fontId="49" fillId="0" borderId="0" xfId="0" applyNumberFormat="1" applyFont="1"/>
    <xf numFmtId="173" fontId="50" fillId="0" borderId="0" xfId="0" applyNumberFormat="1" applyFont="1"/>
    <xf numFmtId="0" fontId="73" fillId="0" borderId="0" xfId="0" applyFont="1"/>
    <xf numFmtId="3" fontId="63" fillId="0" borderId="0" xfId="0" applyNumberFormat="1" applyFont="1"/>
    <xf numFmtId="166" fontId="58" fillId="0" borderId="0" xfId="0" applyNumberFormat="1" applyFont="1"/>
    <xf numFmtId="0" fontId="59" fillId="0" borderId="0" xfId="24" applyFont="1" applyAlignment="1">
      <alignment horizontal="left"/>
    </xf>
    <xf numFmtId="174" fontId="59" fillId="0" borderId="0" xfId="24" applyNumberFormat="1" applyFont="1"/>
    <xf numFmtId="3" fontId="60" fillId="0" borderId="0" xfId="24" applyNumberFormat="1" applyFont="1"/>
    <xf numFmtId="0" fontId="60" fillId="0" borderId="0" xfId="0" applyFont="1"/>
    <xf numFmtId="3" fontId="62" fillId="0" borderId="0" xfId="0" applyNumberFormat="1" applyFont="1"/>
    <xf numFmtId="3" fontId="60" fillId="0" borderId="0" xfId="0" applyNumberFormat="1" applyFont="1"/>
    <xf numFmtId="0" fontId="63" fillId="0" borderId="0" xfId="0" applyFont="1" applyAlignment="1">
      <alignment horizontal="left"/>
    </xf>
    <xf numFmtId="0" fontId="58" fillId="0" borderId="0" xfId="0" quotePrefix="1" applyFont="1" applyAlignment="1">
      <alignment horizontal="left"/>
    </xf>
    <xf numFmtId="165" fontId="58" fillId="0" borderId="0" xfId="0" applyNumberFormat="1" applyFont="1"/>
    <xf numFmtId="165" fontId="63" fillId="0" borderId="0" xfId="0" applyNumberFormat="1" applyFont="1"/>
    <xf numFmtId="166" fontId="63" fillId="0" borderId="0" xfId="0" applyNumberFormat="1" applyFont="1"/>
    <xf numFmtId="0" fontId="64" fillId="0" borderId="0" xfId="6" applyFont="1"/>
    <xf numFmtId="9" fontId="58" fillId="0" borderId="0" xfId="1" applyFont="1" applyFill="1"/>
    <xf numFmtId="3" fontId="48" fillId="0" borderId="0" xfId="0" applyNumberFormat="1" applyFont="1" applyAlignment="1">
      <alignment horizontal="left"/>
    </xf>
    <xf numFmtId="0" fontId="71" fillId="0" borderId="0" xfId="4" applyFont="1" applyAlignment="1">
      <alignment vertical="top"/>
    </xf>
    <xf numFmtId="0" fontId="75" fillId="0" borderId="0" xfId="40" applyFont="1" applyFill="1" applyBorder="1" applyAlignment="1">
      <alignment horizontal="center" vertical="top" wrapText="1"/>
    </xf>
    <xf numFmtId="0" fontId="71" fillId="0" borderId="0" xfId="4" applyFont="1" applyAlignment="1">
      <alignment horizontal="center" vertical="top"/>
    </xf>
    <xf numFmtId="0" fontId="76" fillId="0" borderId="0" xfId="4" applyFont="1"/>
    <xf numFmtId="9" fontId="76" fillId="0" borderId="0" xfId="1" applyFont="1"/>
    <xf numFmtId="165" fontId="76" fillId="0" borderId="0" xfId="4" applyNumberFormat="1" applyFont="1"/>
    <xf numFmtId="0" fontId="77" fillId="0" borderId="0" xfId="25" applyFont="1" applyAlignment="1">
      <alignment vertical="top" wrapText="1"/>
    </xf>
    <xf numFmtId="0" fontId="60" fillId="0" borderId="0" xfId="24" applyFont="1" applyAlignment="1">
      <alignment vertical="top" wrapText="1"/>
    </xf>
    <xf numFmtId="167" fontId="78" fillId="0" borderId="0" xfId="25" quotePrefix="1" applyNumberFormat="1" applyFont="1"/>
    <xf numFmtId="3" fontId="78" fillId="0" borderId="0" xfId="25" applyNumberFormat="1" applyFont="1"/>
    <xf numFmtId="0" fontId="78" fillId="0" borderId="0" xfId="25" applyFont="1"/>
    <xf numFmtId="1" fontId="59" fillId="0" borderId="0" xfId="24" applyNumberFormat="1" applyFont="1"/>
    <xf numFmtId="169" fontId="48" fillId="0" borderId="0" xfId="1" applyNumberFormat="1" applyFont="1"/>
    <xf numFmtId="0" fontId="61" fillId="0" borderId="0" xfId="0" applyFont="1" applyAlignment="1">
      <alignment vertical="center"/>
    </xf>
    <xf numFmtId="166" fontId="59" fillId="0" borderId="0" xfId="24" applyNumberFormat="1" applyFont="1"/>
    <xf numFmtId="168" fontId="59" fillId="0" borderId="0" xfId="24" applyNumberFormat="1" applyFont="1"/>
    <xf numFmtId="167" fontId="58" fillId="0" borderId="0" xfId="26" quotePrefix="1" applyNumberFormat="1" applyFont="1"/>
    <xf numFmtId="14" fontId="58" fillId="0" borderId="0" xfId="26" applyNumberFormat="1" applyFont="1"/>
    <xf numFmtId="166" fontId="58" fillId="0" borderId="0" xfId="26" applyNumberFormat="1" applyFont="1"/>
    <xf numFmtId="9" fontId="65" fillId="0" borderId="0" xfId="1" applyFont="1"/>
    <xf numFmtId="3" fontId="48" fillId="0" borderId="0" xfId="75" applyNumberFormat="1" applyFont="1" applyBorder="1"/>
    <xf numFmtId="10" fontId="58" fillId="0" borderId="0" xfId="1" applyNumberFormat="1" applyFont="1"/>
    <xf numFmtId="0" fontId="76" fillId="0" borderId="0" xfId="0" applyFont="1"/>
    <xf numFmtId="0" fontId="76" fillId="0" borderId="0" xfId="0" applyFont="1" applyAlignment="1">
      <alignment vertical="center"/>
    </xf>
    <xf numFmtId="0" fontId="76" fillId="0" borderId="0" xfId="24" applyFont="1"/>
    <xf numFmtId="165" fontId="48" fillId="0" borderId="0" xfId="0" applyNumberFormat="1" applyFont="1" applyAlignment="1">
      <alignment horizontal="right"/>
    </xf>
    <xf numFmtId="14" fontId="48" fillId="0" borderId="0" xfId="0" applyNumberFormat="1" applyFont="1" applyAlignment="1">
      <alignment horizontal="left"/>
    </xf>
    <xf numFmtId="0" fontId="69" fillId="0" borderId="0" xfId="26" applyFont="1"/>
    <xf numFmtId="0" fontId="79" fillId="0" borderId="0" xfId="0" applyFont="1" applyAlignment="1">
      <alignment vertical="center"/>
    </xf>
    <xf numFmtId="166" fontId="48" fillId="0" borderId="0" xfId="26" applyNumberFormat="1" applyFont="1"/>
    <xf numFmtId="166" fontId="48" fillId="0" borderId="0" xfId="1" applyNumberFormat="1" applyFont="1"/>
    <xf numFmtId="166" fontId="69" fillId="0" borderId="0" xfId="26" applyNumberFormat="1" applyFont="1"/>
    <xf numFmtId="10" fontId="48" fillId="0" borderId="0" xfId="1" applyNumberFormat="1" applyFont="1"/>
    <xf numFmtId="0" fontId="80" fillId="0" borderId="0" xfId="24" applyFont="1"/>
    <xf numFmtId="9" fontId="48" fillId="0" borderId="0" xfId="26" applyNumberFormat="1" applyFont="1"/>
    <xf numFmtId="9" fontId="69" fillId="0" borderId="0" xfId="26" applyNumberFormat="1" applyFont="1"/>
    <xf numFmtId="10" fontId="48" fillId="0" borderId="0" xfId="26" applyNumberFormat="1" applyFont="1"/>
    <xf numFmtId="1" fontId="48" fillId="0" borderId="0" xfId="26" applyNumberFormat="1" applyFont="1"/>
    <xf numFmtId="0" fontId="65" fillId="0" borderId="0" xfId="6" applyFont="1" applyAlignment="1">
      <alignment horizontal="left"/>
    </xf>
    <xf numFmtId="166" fontId="65" fillId="0" borderId="0" xfId="6" applyNumberFormat="1" applyFont="1"/>
    <xf numFmtId="166" fontId="65" fillId="0" borderId="0" xfId="1" applyNumberFormat="1" applyFont="1"/>
    <xf numFmtId="0" fontId="48" fillId="0" borderId="0" xfId="0" quotePrefix="1" applyFont="1" applyAlignment="1">
      <alignment horizontal="left"/>
    </xf>
    <xf numFmtId="3" fontId="66" fillId="0" borderId="0" xfId="24" applyNumberFormat="1" applyFont="1"/>
    <xf numFmtId="3" fontId="49" fillId="0" borderId="0" xfId="1" applyNumberFormat="1" applyFont="1" applyAlignment="1"/>
    <xf numFmtId="173" fontId="49" fillId="0" borderId="10" xfId="0" applyNumberFormat="1" applyFont="1" applyBorder="1"/>
    <xf numFmtId="0" fontId="79" fillId="0" borderId="0" xfId="24" applyFont="1" applyAlignment="1">
      <alignment vertical="center"/>
    </xf>
    <xf numFmtId="0" fontId="80" fillId="0" borderId="0" xfId="0" applyFont="1" applyAlignment="1">
      <alignment vertical="center"/>
    </xf>
    <xf numFmtId="166" fontId="48" fillId="0" borderId="0" xfId="0" applyNumberFormat="1" applyFont="1"/>
    <xf numFmtId="168" fontId="48" fillId="0" borderId="0" xfId="0" applyNumberFormat="1" applyFont="1"/>
    <xf numFmtId="1" fontId="48" fillId="0" borderId="0" xfId="1" applyNumberFormat="1" applyFont="1"/>
    <xf numFmtId="0" fontId="81" fillId="0" borderId="0" xfId="0" applyFont="1"/>
    <xf numFmtId="0" fontId="76" fillId="0" borderId="0" xfId="30" applyFont="1"/>
    <xf numFmtId="165" fontId="76" fillId="0" borderId="0" xfId="30" applyNumberFormat="1" applyFont="1" applyAlignment="1">
      <alignment horizontal="right"/>
    </xf>
    <xf numFmtId="165" fontId="76" fillId="0" borderId="0" xfId="30" quotePrefix="1" applyNumberFormat="1" applyFont="1" applyAlignment="1">
      <alignment horizontal="right"/>
    </xf>
    <xf numFmtId="0" fontId="76" fillId="0" borderId="0" xfId="30" quotePrefix="1" applyFont="1"/>
    <xf numFmtId="165" fontId="76" fillId="0" borderId="0" xfId="30" applyNumberFormat="1" applyFont="1"/>
    <xf numFmtId="0" fontId="76" fillId="0" borderId="0" xfId="30" quotePrefix="1" applyFont="1" applyAlignment="1">
      <alignment vertical="center"/>
    </xf>
    <xf numFmtId="165" fontId="76" fillId="0" borderId="0" xfId="30" quotePrefix="1" applyNumberFormat="1" applyFont="1"/>
    <xf numFmtId="3" fontId="76" fillId="0" borderId="0" xfId="30" applyNumberFormat="1" applyFont="1"/>
    <xf numFmtId="0" fontId="71" fillId="0" borderId="0" xfId="0" applyFont="1"/>
    <xf numFmtId="0" fontId="80" fillId="0" borderId="0" xfId="0" applyFont="1"/>
    <xf numFmtId="0" fontId="71" fillId="0" borderId="0" xfId="0" applyFont="1" applyAlignment="1">
      <alignment vertical="top" wrapText="1"/>
    </xf>
    <xf numFmtId="0" fontId="71" fillId="0" borderId="0" xfId="24" applyFont="1" applyAlignment="1">
      <alignment vertical="top" wrapText="1"/>
    </xf>
    <xf numFmtId="0" fontId="71" fillId="0" borderId="0" xfId="24" applyFont="1"/>
    <xf numFmtId="167" fontId="71" fillId="0" borderId="0" xfId="24" quotePrefix="1" applyNumberFormat="1" applyFont="1"/>
    <xf numFmtId="165" fontId="76" fillId="0" borderId="0" xfId="24" applyNumberFormat="1" applyFont="1" applyAlignment="1">
      <alignment horizontal="right"/>
    </xf>
    <xf numFmtId="165" fontId="76" fillId="0" borderId="0" xfId="24" applyNumberFormat="1" applyFont="1"/>
    <xf numFmtId="166" fontId="76" fillId="0" borderId="0" xfId="24" applyNumberFormat="1" applyFont="1"/>
    <xf numFmtId="0" fontId="76" fillId="0" borderId="0" xfId="24" applyFont="1" applyAlignment="1">
      <alignment vertical="top" wrapText="1"/>
    </xf>
    <xf numFmtId="0" fontId="82" fillId="0" borderId="0" xfId="26" applyFont="1"/>
    <xf numFmtId="0" fontId="83" fillId="0" borderId="0" xfId="26" applyFont="1"/>
    <xf numFmtId="0" fontId="83" fillId="0" borderId="0" xfId="24" applyFont="1"/>
    <xf numFmtId="0" fontId="83" fillId="0" borderId="0" xfId="0" applyFont="1"/>
    <xf numFmtId="166" fontId="83" fillId="0" borderId="0" xfId="0" applyNumberFormat="1" applyFont="1"/>
    <xf numFmtId="1" fontId="83" fillId="0" borderId="0" xfId="0" applyNumberFormat="1" applyFont="1"/>
    <xf numFmtId="3" fontId="83" fillId="0" borderId="0" xfId="0" applyNumberFormat="1" applyFont="1"/>
    <xf numFmtId="165" fontId="83" fillId="0" borderId="0" xfId="0" applyNumberFormat="1" applyFont="1"/>
    <xf numFmtId="3" fontId="82" fillId="0" borderId="0" xfId="0" applyNumberFormat="1" applyFont="1"/>
    <xf numFmtId="0" fontId="83" fillId="0" borderId="0" xfId="0" applyFont="1" applyAlignment="1">
      <alignment horizontal="left"/>
    </xf>
    <xf numFmtId="172" fontId="83" fillId="0" borderId="0" xfId="0" applyNumberFormat="1" applyFont="1"/>
    <xf numFmtId="9" fontId="83" fillId="0" borderId="0" xfId="1" applyFont="1"/>
    <xf numFmtId="0" fontId="82" fillId="0" borderId="0" xfId="24" applyFont="1"/>
    <xf numFmtId="3" fontId="76" fillId="0" borderId="0" xfId="24" applyNumberFormat="1" applyFont="1"/>
    <xf numFmtId="172" fontId="48" fillId="0" borderId="0" xfId="0" applyNumberFormat="1" applyFont="1"/>
    <xf numFmtId="170" fontId="48" fillId="0" borderId="0" xfId="0" applyNumberFormat="1" applyFont="1"/>
    <xf numFmtId="14" fontId="76" fillId="0" borderId="0" xfId="24" applyNumberFormat="1" applyFont="1"/>
    <xf numFmtId="0" fontId="51" fillId="0" borderId="0" xfId="0" applyFont="1" applyAlignment="1">
      <alignment vertical="center"/>
    </xf>
    <xf numFmtId="0" fontId="55" fillId="0" borderId="0" xfId="0" applyFont="1" applyAlignment="1">
      <alignment vertical="center"/>
    </xf>
    <xf numFmtId="165" fontId="76" fillId="36" borderId="0" xfId="24" applyNumberFormat="1" applyFont="1" applyFill="1"/>
    <xf numFmtId="0" fontId="54" fillId="0" borderId="0" xfId="24" applyFont="1"/>
    <xf numFmtId="0" fontId="55" fillId="0" borderId="0" xfId="24" applyFont="1" applyAlignment="1">
      <alignment vertical="center"/>
    </xf>
    <xf numFmtId="0" fontId="51" fillId="0" borderId="0" xfId="0" applyFont="1"/>
    <xf numFmtId="0" fontId="2" fillId="0" borderId="0" xfId="80"/>
    <xf numFmtId="166" fontId="76" fillId="0" borderId="0" xfId="4" applyNumberFormat="1" applyFont="1"/>
    <xf numFmtId="0" fontId="76" fillId="0" borderId="0" xfId="0" applyFont="1" applyAlignment="1">
      <alignment horizontal="left" vertical="top"/>
    </xf>
    <xf numFmtId="0" fontId="62" fillId="0" borderId="0" xfId="0" applyFont="1" applyAlignment="1">
      <alignment horizontal="left" vertical="top"/>
    </xf>
    <xf numFmtId="0" fontId="84" fillId="0" borderId="0" xfId="24" applyFont="1" applyAlignment="1">
      <alignment vertical="center"/>
    </xf>
    <xf numFmtId="0" fontId="84" fillId="0" borderId="0" xfId="24" applyFont="1"/>
    <xf numFmtId="0" fontId="85" fillId="0" borderId="0" xfId="0" applyFont="1"/>
    <xf numFmtId="0" fontId="86" fillId="0" borderId="0" xfId="24" applyFont="1"/>
    <xf numFmtId="0" fontId="87" fillId="0" borderId="0" xfId="24" applyFont="1"/>
    <xf numFmtId="14" fontId="85" fillId="0" borderId="0" xfId="0" applyNumberFormat="1" applyFont="1" applyAlignment="1">
      <alignment horizontal="left"/>
    </xf>
    <xf numFmtId="0" fontId="88" fillId="0" borderId="0" xfId="24" applyFont="1"/>
    <xf numFmtId="0" fontId="55" fillId="0" borderId="0" xfId="24" applyFont="1"/>
    <xf numFmtId="0" fontId="51" fillId="0" borderId="0" xfId="24" applyFont="1"/>
    <xf numFmtId="0" fontId="50" fillId="0" borderId="0" xfId="0" applyFont="1" applyAlignment="1">
      <alignment vertical="top" wrapText="1"/>
    </xf>
    <xf numFmtId="0" fontId="54" fillId="0" borderId="0" xfId="0" applyFont="1"/>
    <xf numFmtId="1" fontId="48" fillId="0" borderId="0" xfId="0" quotePrefix="1" applyNumberFormat="1" applyFont="1"/>
    <xf numFmtId="1" fontId="48" fillId="0" borderId="0" xfId="0" applyNumberFormat="1" applyFont="1" applyAlignment="1">
      <alignment horizontal="left"/>
    </xf>
    <xf numFmtId="1" fontId="50" fillId="0" borderId="0" xfId="0" applyNumberFormat="1" applyFont="1" applyAlignment="1">
      <alignment vertical="top" wrapText="1"/>
    </xf>
    <xf numFmtId="3" fontId="48" fillId="0" borderId="0" xfId="26" applyNumberFormat="1" applyFont="1"/>
    <xf numFmtId="9" fontId="49" fillId="0" borderId="0" xfId="1" applyFont="1" applyFill="1"/>
    <xf numFmtId="3" fontId="58" fillId="0" borderId="0" xfId="0" applyNumberFormat="1" applyFont="1" applyAlignment="1">
      <alignment horizontal="right"/>
    </xf>
    <xf numFmtId="0" fontId="60" fillId="0" borderId="0" xfId="0" quotePrefix="1" applyFont="1"/>
    <xf numFmtId="3" fontId="48" fillId="0" borderId="0" xfId="1" applyNumberFormat="1" applyFont="1"/>
    <xf numFmtId="3" fontId="81" fillId="0" borderId="0" xfId="0" applyNumberFormat="1" applyFont="1"/>
    <xf numFmtId="0" fontId="83" fillId="0" borderId="0" xfId="77" applyFont="1" applyAlignment="1">
      <alignment horizontal="center" vertical="center"/>
    </xf>
    <xf numFmtId="0" fontId="83" fillId="0" borderId="0" xfId="77" applyFont="1"/>
    <xf numFmtId="0" fontId="83" fillId="0" borderId="0" xfId="77" applyFont="1" applyAlignment="1">
      <alignment wrapText="1"/>
    </xf>
    <xf numFmtId="165" fontId="83" fillId="0" borderId="0" xfId="77" applyNumberFormat="1" applyFont="1"/>
    <xf numFmtId="0" fontId="89" fillId="0" borderId="0" xfId="24" applyFont="1" applyAlignment="1">
      <alignment vertical="center"/>
    </xf>
    <xf numFmtId="0" fontId="89" fillId="0" borderId="0" xfId="0" applyFont="1"/>
    <xf numFmtId="0" fontId="90" fillId="0" borderId="0" xfId="24" applyFont="1"/>
    <xf numFmtId="0" fontId="91" fillId="0" borderId="0" xfId="24" applyFont="1"/>
    <xf numFmtId="0" fontId="91" fillId="0" borderId="0" xfId="0" applyFont="1" applyAlignment="1">
      <alignment vertical="center"/>
    </xf>
    <xf numFmtId="0" fontId="93" fillId="0" borderId="0" xfId="0" applyFont="1"/>
    <xf numFmtId="14" fontId="93" fillId="0" borderId="0" xfId="0" applyNumberFormat="1" applyFont="1" applyAlignment="1">
      <alignment horizontal="left"/>
    </xf>
    <xf numFmtId="0" fontId="94" fillId="0" borderId="0" xfId="0" applyFont="1"/>
    <xf numFmtId="0" fontId="93" fillId="0" borderId="0" xfId="0" quotePrefix="1" applyFont="1"/>
    <xf numFmtId="0" fontId="93" fillId="0" borderId="0" xfId="0" applyFont="1" applyAlignment="1">
      <alignment vertical="top" wrapText="1"/>
    </xf>
    <xf numFmtId="0" fontId="54" fillId="0" borderId="0" xfId="0" applyFont="1" applyAlignment="1">
      <alignment vertical="center"/>
    </xf>
    <xf numFmtId="0" fontId="1" fillId="0" borderId="0" xfId="80" applyFont="1"/>
    <xf numFmtId="0" fontId="51" fillId="0" borderId="0" xfId="80" applyFont="1"/>
    <xf numFmtId="0" fontId="51" fillId="0" borderId="0" xfId="4" applyFont="1"/>
    <xf numFmtId="3" fontId="76" fillId="0" borderId="0" xfId="4" applyNumberFormat="1" applyFont="1"/>
    <xf numFmtId="0" fontId="51" fillId="0" borderId="0" xfId="4" applyFont="1" applyAlignment="1">
      <alignment horizontal="right"/>
    </xf>
    <xf numFmtId="0" fontId="78" fillId="0" borderId="0" xfId="24" applyFont="1"/>
    <xf numFmtId="9" fontId="76" fillId="0" borderId="0" xfId="1" applyFont="1" applyFill="1"/>
    <xf numFmtId="165" fontId="76" fillId="0" borderId="0" xfId="75" applyNumberFormat="1" applyFont="1"/>
    <xf numFmtId="3" fontId="50" fillId="0" borderId="0" xfId="0" applyNumberFormat="1" applyFont="1" applyAlignment="1">
      <alignment vertical="top" wrapText="1"/>
    </xf>
    <xf numFmtId="0" fontId="50" fillId="0" borderId="0" xfId="0" applyFont="1" applyAlignment="1">
      <alignment vertical="top" wrapText="1"/>
    </xf>
    <xf numFmtId="0" fontId="50" fillId="0" borderId="0" xfId="0" applyFont="1"/>
    <xf numFmtId="3" fontId="50" fillId="0" borderId="0" xfId="0" applyNumberFormat="1" applyFont="1"/>
    <xf numFmtId="0" fontId="76" fillId="0" borderId="0" xfId="0" applyFont="1" applyAlignment="1">
      <alignment horizontal="left" vertical="top" wrapText="1"/>
    </xf>
    <xf numFmtId="0" fontId="62" fillId="0" borderId="0" xfId="0" applyFont="1" applyAlignment="1">
      <alignment horizontal="left" vertical="top" wrapText="1"/>
    </xf>
    <xf numFmtId="0" fontId="66" fillId="0" borderId="0" xfId="30" applyFont="1" applyAlignment="1">
      <alignment horizontal="center" vertical="top"/>
    </xf>
    <xf numFmtId="0" fontId="56" fillId="0" borderId="0" xfId="0" applyFont="1" applyAlignment="1">
      <alignment horizontal="center" vertical="top"/>
    </xf>
    <xf numFmtId="0" fontId="66" fillId="0" borderId="0" xfId="30" applyFont="1" applyAlignment="1">
      <alignment horizontal="left" vertical="top" wrapText="1"/>
    </xf>
    <xf numFmtId="0" fontId="66" fillId="0" borderId="0" xfId="30" applyFont="1" applyAlignment="1">
      <alignment horizontal="center" vertical="top" wrapText="1"/>
    </xf>
    <xf numFmtId="0" fontId="56" fillId="0" borderId="0" xfId="0" applyFont="1" applyAlignment="1">
      <alignment horizontal="center" vertical="top" wrapText="1"/>
    </xf>
    <xf numFmtId="0" fontId="29" fillId="0" borderId="0" xfId="0" applyFont="1" applyAlignment="1">
      <alignment horizontal="center" vertical="top"/>
    </xf>
    <xf numFmtId="0" fontId="94" fillId="0" borderId="0" xfId="0" applyFont="1" applyAlignment="1">
      <alignment horizontal="center"/>
    </xf>
    <xf numFmtId="0" fontId="48" fillId="0" borderId="0" xfId="0" applyFont="1" applyAlignment="1">
      <alignment horizontal="center"/>
    </xf>
    <xf numFmtId="0" fontId="0" fillId="0" borderId="0" xfId="0" applyAlignment="1">
      <alignment horizontal="center"/>
    </xf>
    <xf numFmtId="0" fontId="48" fillId="0" borderId="0" xfId="0" applyFont="1"/>
    <xf numFmtId="0" fontId="83" fillId="0" borderId="0" xfId="0" applyFont="1" applyAlignment="1">
      <alignment vertical="center"/>
    </xf>
    <xf numFmtId="0" fontId="48" fillId="0" borderId="0" xfId="0" applyFont="1" applyAlignment="1">
      <alignment vertical="center"/>
    </xf>
    <xf numFmtId="0" fontId="48" fillId="0" borderId="0" xfId="0" applyFont="1" applyAlignment="1">
      <alignment horizontal="left" vertical="center"/>
    </xf>
    <xf numFmtId="0" fontId="13" fillId="0" borderId="0" xfId="0" applyFont="1"/>
  </cellXfs>
  <cellStyles count="81">
    <cellStyle name="20 % - Dekorfärg1" xfId="49" builtinId="30" customBuiltin="1"/>
    <cellStyle name="20 % - Dekorfärg2" xfId="53" builtinId="34" customBuiltin="1"/>
    <cellStyle name="20 % - Dekorfärg3" xfId="57" builtinId="38" customBuiltin="1"/>
    <cellStyle name="20 % - Dekorfärg4" xfId="61" builtinId="42" customBuiltin="1"/>
    <cellStyle name="20 % - Dekorfärg5" xfId="65" builtinId="46" customBuiltin="1"/>
    <cellStyle name="20 % - Dekorfärg6" xfId="69" builtinId="50" customBuiltin="1"/>
    <cellStyle name="40 % - Dekorfärg1" xfId="50" builtinId="31" customBuiltin="1"/>
    <cellStyle name="40 % - Dekorfärg2" xfId="54" builtinId="35" customBuiltin="1"/>
    <cellStyle name="40 % - Dekorfärg3" xfId="58" builtinId="39" customBuiltin="1"/>
    <cellStyle name="40 % - Dekorfärg4" xfId="62" builtinId="43" customBuiltin="1"/>
    <cellStyle name="40 % - Dekorfärg5" xfId="66" builtinId="47" customBuiltin="1"/>
    <cellStyle name="40 % - Dekorfärg6" xfId="70" builtinId="51" customBuiltin="1"/>
    <cellStyle name="40% - Dekorfärg3 2" xfId="11" xr:uid="{00000000-0005-0000-0000-000000000000}"/>
    <cellStyle name="60 % - Dekorfärg1" xfId="51" builtinId="32" customBuiltin="1"/>
    <cellStyle name="60 % - Dekorfärg2" xfId="55" builtinId="36" customBuiltin="1"/>
    <cellStyle name="60 % - Dekorfärg3" xfId="59" builtinId="40" customBuiltin="1"/>
    <cellStyle name="60 % - Dekorfärg4" xfId="63" builtinId="44" customBuiltin="1"/>
    <cellStyle name="60 % - Dekorfärg5" xfId="67" builtinId="48" customBuiltin="1"/>
    <cellStyle name="60 % - Dekorfärg6" xfId="71" builtinId="52" customBuiltin="1"/>
    <cellStyle name="Anteckning 2" xfId="74" xr:uid="{45BDA4F0-D79C-4C52-BC23-5D7379E672E6}"/>
    <cellStyle name="Beräkning" xfId="42" builtinId="22" customBuiltin="1"/>
    <cellStyle name="Bra" xfId="37" builtinId="26" customBuiltin="1"/>
    <cellStyle name="cf1" xfId="19" xr:uid="{00000000-0005-0000-0000-000001000000}"/>
    <cellStyle name="cf2" xfId="20" xr:uid="{00000000-0005-0000-0000-000002000000}"/>
    <cellStyle name="cf3" xfId="21" xr:uid="{00000000-0005-0000-0000-000003000000}"/>
    <cellStyle name="Dekorfärg1" xfId="48" builtinId="29" customBuiltin="1"/>
    <cellStyle name="Dekorfärg2" xfId="52" builtinId="33" customBuiltin="1"/>
    <cellStyle name="Dekorfärg3" xfId="56" builtinId="37" customBuiltin="1"/>
    <cellStyle name="Dekorfärg4" xfId="60" builtinId="41" customBuiltin="1"/>
    <cellStyle name="Dekorfärg5" xfId="64" builtinId="45" customBuiltin="1"/>
    <cellStyle name="Dekorfärg6" xfId="68" builtinId="49" customBuiltin="1"/>
    <cellStyle name="Dålig" xfId="38" builtinId="27" customBuiltin="1"/>
    <cellStyle name="Förklarande text" xfId="46" builtinId="53" customBuiltin="1"/>
    <cellStyle name="Indata" xfId="40" builtinId="20" customBuiltin="1"/>
    <cellStyle name="Kontrollcell" xfId="44" builtinId="23" customBuiltin="1"/>
    <cellStyle name="Länkad cell" xfId="43" builtinId="24" customBuiltin="1"/>
    <cellStyle name="Neutral" xfId="39" builtinId="28" customBuiltin="1"/>
    <cellStyle name="Normal" xfId="0" builtinId="0"/>
    <cellStyle name="Normal 10" xfId="72" xr:uid="{607B3098-7892-4353-A98C-E5BDE11EE879}"/>
    <cellStyle name="Normal 11" xfId="77" xr:uid="{BD3B3C2E-4566-433B-9FA0-EC866F34BC7F}"/>
    <cellStyle name="Normal 12" xfId="80" xr:uid="{EDF8067C-B974-42C3-BA39-3FC146599712}"/>
    <cellStyle name="Normal 2" xfId="2" xr:uid="{00000000-0005-0000-0000-000005000000}"/>
    <cellStyle name="Normal 2 2" xfId="17" xr:uid="{00000000-0005-0000-0000-000006000000}"/>
    <cellStyle name="Normal 2 3" xfId="22" xr:uid="{00000000-0005-0000-0000-000007000000}"/>
    <cellStyle name="Normal 2 4" xfId="10" xr:uid="{00000000-0005-0000-0000-000008000000}"/>
    <cellStyle name="Normal 2 5" xfId="26" xr:uid="{00000000-0005-0000-0000-000009000000}"/>
    <cellStyle name="Normal 2 6" xfId="76" xr:uid="{0F71BABA-F6D2-40AF-8EFA-04805C8CD165}"/>
    <cellStyle name="Normal 3" xfId="4" xr:uid="{00000000-0005-0000-0000-00000A000000}"/>
    <cellStyle name="Normal 3 2" xfId="18" xr:uid="{00000000-0005-0000-0000-00000B000000}"/>
    <cellStyle name="Normal 3 3" xfId="28" xr:uid="{00000000-0005-0000-0000-00000C000000}"/>
    <cellStyle name="Normal 3 3 2" xfId="29" xr:uid="{00000000-0005-0000-0000-00000D000000}"/>
    <cellStyle name="Normal 4" xfId="6" xr:uid="{00000000-0005-0000-0000-00000E000000}"/>
    <cellStyle name="Normal 4 2" xfId="27" xr:uid="{00000000-0005-0000-0000-00000F000000}"/>
    <cellStyle name="Normal 5" xfId="8" xr:uid="{00000000-0005-0000-0000-000010000000}"/>
    <cellStyle name="Normal 6" xfId="23" xr:uid="{00000000-0005-0000-0000-000011000000}"/>
    <cellStyle name="Normal 7" xfId="24" xr:uid="{00000000-0005-0000-0000-000012000000}"/>
    <cellStyle name="Normal 8" xfId="30" xr:uid="{42B98459-11FF-427C-9495-63C02ECF635C}"/>
    <cellStyle name="Normal 9" xfId="31" xr:uid="{6A2BD214-760A-4E08-8BE1-A149AC3EE569}"/>
    <cellStyle name="Normal_Sparbarometern_1" xfId="25" xr:uid="{00000000-0005-0000-0000-000013000000}"/>
    <cellStyle name="Normalny 13" xfId="12" xr:uid="{00000000-0005-0000-0000-000014000000}"/>
    <cellStyle name="Procent" xfId="1" builtinId="5"/>
    <cellStyle name="Procent 2" xfId="3" xr:uid="{00000000-0005-0000-0000-000016000000}"/>
    <cellStyle name="Procent 2 2" xfId="13" xr:uid="{00000000-0005-0000-0000-000017000000}"/>
    <cellStyle name="Procent 2 3" xfId="79" xr:uid="{C5FF23DD-CEEC-44E5-88A6-FC4238E8C4CB}"/>
    <cellStyle name="Procent 3" xfId="5" xr:uid="{00000000-0005-0000-0000-000018000000}"/>
    <cellStyle name="Procent 4" xfId="7" xr:uid="{00000000-0005-0000-0000-000019000000}"/>
    <cellStyle name="Procent 5" xfId="9" xr:uid="{00000000-0005-0000-0000-00001A000000}"/>
    <cellStyle name="Procent 6" xfId="73" xr:uid="{845EB1AD-FEE8-4636-A46A-5E93EDF79A2A}"/>
    <cellStyle name="Procent 7" xfId="78" xr:uid="{BF0F86EF-0490-4642-BFD8-465DF1DAFEB9}"/>
    <cellStyle name="Rubrik" xfId="32" builtinId="15" customBuiltin="1"/>
    <cellStyle name="Rubrik 1" xfId="33" builtinId="16" customBuiltin="1"/>
    <cellStyle name="Rubrik 2" xfId="34" builtinId="17" customBuiltin="1"/>
    <cellStyle name="Rubrik 3" xfId="35" builtinId="18" customBuiltin="1"/>
    <cellStyle name="Rubrik 4" xfId="36" builtinId="19" customBuiltin="1"/>
    <cellStyle name="Summa" xfId="47" builtinId="25" customBuiltin="1"/>
    <cellStyle name="TableStyleLight1" xfId="14" xr:uid="{00000000-0005-0000-0000-00001B000000}"/>
    <cellStyle name="Tusental" xfId="75" builtinId="3"/>
    <cellStyle name="Tusental (0)_BIA" xfId="15" xr:uid="{00000000-0005-0000-0000-00001C000000}"/>
    <cellStyle name="Utdata" xfId="41" builtinId="21" customBuiltin="1"/>
    <cellStyle name="Valuta (0)_BIA" xfId="16" xr:uid="{00000000-0005-0000-0000-00001D000000}"/>
    <cellStyle name="Varningstext" xfId="45" builtinId="11" customBuiltin="1"/>
  </cellStyles>
  <dxfs count="0"/>
  <tableStyles count="0" defaultTableStyle="TableStyleMedium2" defaultPivotStyle="PivotStyleLight16"/>
  <colors>
    <mruColors>
      <color rgb="FFC6DE89"/>
      <color rgb="FF66FFFF"/>
      <color rgb="FFFFE3A6"/>
      <color rgb="FF6679BB"/>
      <color rgb="FFFFD478"/>
      <color rgb="FFE93E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chartsheet" Target="chartsheets/sheet13.xml"/><Relationship Id="rId21" Type="http://schemas.openxmlformats.org/officeDocument/2006/relationships/worksheet" Target="worksheets/sheet11.xml"/><Relationship Id="rId42" Type="http://schemas.openxmlformats.org/officeDocument/2006/relationships/chartsheet" Target="chartsheets/sheet21.xml"/><Relationship Id="rId47" Type="http://schemas.openxmlformats.org/officeDocument/2006/relationships/worksheet" Target="worksheets/sheet24.xml"/><Relationship Id="rId63" Type="http://schemas.openxmlformats.org/officeDocument/2006/relationships/chartsheet" Target="chartsheets/sheet32.xml"/><Relationship Id="rId68" Type="http://schemas.openxmlformats.org/officeDocument/2006/relationships/worksheet" Target="worksheets/sheet34.xml"/><Relationship Id="rId84" Type="http://schemas.openxmlformats.org/officeDocument/2006/relationships/worksheet" Target="worksheets/sheet42.xml"/><Relationship Id="rId89" Type="http://schemas.openxmlformats.org/officeDocument/2006/relationships/chartsheet" Target="chartsheets/sheet45.xml"/><Relationship Id="rId16" Type="http://schemas.openxmlformats.org/officeDocument/2006/relationships/chartsheet" Target="chartsheets/sheet8.xml"/><Relationship Id="rId11" Type="http://schemas.openxmlformats.org/officeDocument/2006/relationships/worksheet" Target="worksheets/sheet6.xml"/><Relationship Id="rId32" Type="http://schemas.openxmlformats.org/officeDocument/2006/relationships/chartsheet" Target="chartsheets/sheet16.xml"/><Relationship Id="rId37" Type="http://schemas.openxmlformats.org/officeDocument/2006/relationships/worksheet" Target="worksheets/sheet19.xml"/><Relationship Id="rId53" Type="http://schemas.openxmlformats.org/officeDocument/2006/relationships/worksheet" Target="worksheets/sheet27.xml"/><Relationship Id="rId58" Type="http://schemas.openxmlformats.org/officeDocument/2006/relationships/worksheet" Target="worksheets/sheet29.xml"/><Relationship Id="rId74" Type="http://schemas.openxmlformats.org/officeDocument/2006/relationships/worksheet" Target="worksheets/sheet37.xml"/><Relationship Id="rId79" Type="http://schemas.openxmlformats.org/officeDocument/2006/relationships/chartsheet" Target="chartsheets/sheet40.xml"/><Relationship Id="rId5" Type="http://schemas.openxmlformats.org/officeDocument/2006/relationships/worksheet" Target="worksheets/sheet3.xml"/><Relationship Id="rId90" Type="http://schemas.openxmlformats.org/officeDocument/2006/relationships/theme" Target="theme/theme1.xml"/><Relationship Id="rId95" Type="http://schemas.openxmlformats.org/officeDocument/2006/relationships/customXml" Target="../customXml/item2.xml"/><Relationship Id="rId22" Type="http://schemas.openxmlformats.org/officeDocument/2006/relationships/chartsheet" Target="chartsheets/sheet11.xml"/><Relationship Id="rId27" Type="http://schemas.openxmlformats.org/officeDocument/2006/relationships/worksheet" Target="worksheets/sheet14.xml"/><Relationship Id="rId43" Type="http://schemas.openxmlformats.org/officeDocument/2006/relationships/worksheet" Target="worksheets/sheet22.xml"/><Relationship Id="rId48" Type="http://schemas.openxmlformats.org/officeDocument/2006/relationships/chartsheet" Target="chartsheets/sheet24.xml"/><Relationship Id="rId64" Type="http://schemas.openxmlformats.org/officeDocument/2006/relationships/worksheet" Target="worksheets/sheet32.xml"/><Relationship Id="rId69" Type="http://schemas.openxmlformats.org/officeDocument/2006/relationships/chartsheet" Target="chartsheets/sheet35.xml"/><Relationship Id="rId80" Type="http://schemas.openxmlformats.org/officeDocument/2006/relationships/worksheet" Target="worksheets/sheet40.xml"/><Relationship Id="rId85" Type="http://schemas.openxmlformats.org/officeDocument/2006/relationships/chartsheet" Target="chartsheets/sheet43.xml"/><Relationship Id="rId3" Type="http://schemas.openxmlformats.org/officeDocument/2006/relationships/worksheet" Target="worksheets/sheet2.xml"/><Relationship Id="rId12" Type="http://schemas.openxmlformats.org/officeDocument/2006/relationships/chartsheet" Target="chartsheets/sheet6.xml"/><Relationship Id="rId17" Type="http://schemas.openxmlformats.org/officeDocument/2006/relationships/worksheet" Target="worksheets/sheet9.xml"/><Relationship Id="rId25" Type="http://schemas.openxmlformats.org/officeDocument/2006/relationships/worksheet" Target="worksheets/sheet13.xml"/><Relationship Id="rId33" Type="http://schemas.openxmlformats.org/officeDocument/2006/relationships/worksheet" Target="worksheets/sheet17.xml"/><Relationship Id="rId38" Type="http://schemas.openxmlformats.org/officeDocument/2006/relationships/chartsheet" Target="chartsheets/sheet19.xml"/><Relationship Id="rId46" Type="http://schemas.openxmlformats.org/officeDocument/2006/relationships/chartsheet" Target="chartsheets/sheet23.xml"/><Relationship Id="rId59" Type="http://schemas.openxmlformats.org/officeDocument/2006/relationships/chartsheet" Target="chartsheets/sheet30.xml"/><Relationship Id="rId67" Type="http://schemas.openxmlformats.org/officeDocument/2006/relationships/chartsheet" Target="chartsheets/sheet34.xml"/><Relationship Id="rId20" Type="http://schemas.openxmlformats.org/officeDocument/2006/relationships/chartsheet" Target="chartsheets/sheet10.xml"/><Relationship Id="rId41" Type="http://schemas.openxmlformats.org/officeDocument/2006/relationships/worksheet" Target="worksheets/sheet21.xml"/><Relationship Id="rId54" Type="http://schemas.openxmlformats.org/officeDocument/2006/relationships/chartsheet" Target="chartsheets/sheet27.xml"/><Relationship Id="rId62" Type="http://schemas.openxmlformats.org/officeDocument/2006/relationships/worksheet" Target="worksheets/sheet31.xml"/><Relationship Id="rId70" Type="http://schemas.openxmlformats.org/officeDocument/2006/relationships/worksheet" Target="worksheets/sheet35.xml"/><Relationship Id="rId75" Type="http://schemas.openxmlformats.org/officeDocument/2006/relationships/chartsheet" Target="chartsheets/sheet38.xml"/><Relationship Id="rId83" Type="http://schemas.openxmlformats.org/officeDocument/2006/relationships/chartsheet" Target="chartsheets/sheet42.xml"/><Relationship Id="rId88" Type="http://schemas.openxmlformats.org/officeDocument/2006/relationships/worksheet" Target="worksheets/sheet44.xml"/><Relationship Id="rId91" Type="http://schemas.openxmlformats.org/officeDocument/2006/relationships/styles" Target="styles.xml"/><Relationship Id="rId9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chartsheet" Target="chartsheets/sheet3.xml"/><Relationship Id="rId15" Type="http://schemas.openxmlformats.org/officeDocument/2006/relationships/worksheet" Target="worksheets/sheet8.xml"/><Relationship Id="rId23" Type="http://schemas.openxmlformats.org/officeDocument/2006/relationships/worksheet" Target="worksheets/sheet12.xml"/><Relationship Id="rId28" Type="http://schemas.openxmlformats.org/officeDocument/2006/relationships/chartsheet" Target="chartsheets/sheet14.xml"/><Relationship Id="rId36" Type="http://schemas.openxmlformats.org/officeDocument/2006/relationships/chartsheet" Target="chartsheets/sheet18.xml"/><Relationship Id="rId49" Type="http://schemas.openxmlformats.org/officeDocument/2006/relationships/worksheet" Target="worksheets/sheet25.xml"/><Relationship Id="rId57" Type="http://schemas.openxmlformats.org/officeDocument/2006/relationships/chartsheet" Target="chartsheets/sheet29.xml"/><Relationship Id="rId10" Type="http://schemas.openxmlformats.org/officeDocument/2006/relationships/chartsheet" Target="chartsheets/sheet5.xml"/><Relationship Id="rId31" Type="http://schemas.openxmlformats.org/officeDocument/2006/relationships/worksheet" Target="worksheets/sheet16.xml"/><Relationship Id="rId44" Type="http://schemas.openxmlformats.org/officeDocument/2006/relationships/chartsheet" Target="chartsheets/sheet22.xml"/><Relationship Id="rId52" Type="http://schemas.openxmlformats.org/officeDocument/2006/relationships/chartsheet" Target="chartsheets/sheet26.xml"/><Relationship Id="rId60" Type="http://schemas.openxmlformats.org/officeDocument/2006/relationships/worksheet" Target="worksheets/sheet30.xml"/><Relationship Id="rId65" Type="http://schemas.openxmlformats.org/officeDocument/2006/relationships/chartsheet" Target="chartsheets/sheet33.xml"/><Relationship Id="rId73" Type="http://schemas.openxmlformats.org/officeDocument/2006/relationships/chartsheet" Target="chartsheets/sheet37.xml"/><Relationship Id="rId78" Type="http://schemas.openxmlformats.org/officeDocument/2006/relationships/worksheet" Target="worksheets/sheet39.xml"/><Relationship Id="rId81" Type="http://schemas.openxmlformats.org/officeDocument/2006/relationships/chartsheet" Target="chartsheets/sheet41.xml"/><Relationship Id="rId86" Type="http://schemas.openxmlformats.org/officeDocument/2006/relationships/worksheet" Target="worksheets/sheet43.xml"/><Relationship Id="rId94" Type="http://schemas.openxmlformats.org/officeDocument/2006/relationships/customXml" Target="../customXml/item1.xml"/><Relationship Id="rId4" Type="http://schemas.openxmlformats.org/officeDocument/2006/relationships/chartsheet" Target="chartsheets/sheet2.xml"/><Relationship Id="rId9" Type="http://schemas.openxmlformats.org/officeDocument/2006/relationships/worksheet" Target="worksheets/sheet5.xml"/><Relationship Id="rId13" Type="http://schemas.openxmlformats.org/officeDocument/2006/relationships/worksheet" Target="worksheets/sheet7.xml"/><Relationship Id="rId18" Type="http://schemas.openxmlformats.org/officeDocument/2006/relationships/chartsheet" Target="chartsheets/sheet9.xml"/><Relationship Id="rId39" Type="http://schemas.openxmlformats.org/officeDocument/2006/relationships/worksheet" Target="worksheets/sheet20.xml"/><Relationship Id="rId34" Type="http://schemas.openxmlformats.org/officeDocument/2006/relationships/chartsheet" Target="chartsheets/sheet17.xml"/><Relationship Id="rId50" Type="http://schemas.openxmlformats.org/officeDocument/2006/relationships/chartsheet" Target="chartsheets/sheet25.xml"/><Relationship Id="rId55" Type="http://schemas.openxmlformats.org/officeDocument/2006/relationships/chartsheet" Target="chartsheets/sheet28.xml"/><Relationship Id="rId76" Type="http://schemas.openxmlformats.org/officeDocument/2006/relationships/worksheet" Target="worksheets/sheet38.xml"/><Relationship Id="rId97" Type="http://schemas.microsoft.com/office/2023/09/relationships/Python" Target="python.xml"/><Relationship Id="rId7" Type="http://schemas.openxmlformats.org/officeDocument/2006/relationships/worksheet" Target="worksheets/sheet4.xml"/><Relationship Id="rId71" Type="http://schemas.openxmlformats.org/officeDocument/2006/relationships/chartsheet" Target="chartsheets/sheet36.xml"/><Relationship Id="rId92" Type="http://schemas.openxmlformats.org/officeDocument/2006/relationships/sharedStrings" Target="sharedStrings.xml"/><Relationship Id="rId2" Type="http://schemas.openxmlformats.org/officeDocument/2006/relationships/chartsheet" Target="chartsheets/sheet1.xml"/><Relationship Id="rId29" Type="http://schemas.openxmlformats.org/officeDocument/2006/relationships/worksheet" Target="worksheets/sheet15.xml"/><Relationship Id="rId24" Type="http://schemas.openxmlformats.org/officeDocument/2006/relationships/chartsheet" Target="chartsheets/sheet12.xml"/><Relationship Id="rId40" Type="http://schemas.openxmlformats.org/officeDocument/2006/relationships/chartsheet" Target="chartsheets/sheet20.xml"/><Relationship Id="rId45" Type="http://schemas.openxmlformats.org/officeDocument/2006/relationships/worksheet" Target="worksheets/sheet23.xml"/><Relationship Id="rId66" Type="http://schemas.openxmlformats.org/officeDocument/2006/relationships/worksheet" Target="worksheets/sheet33.xml"/><Relationship Id="rId87" Type="http://schemas.openxmlformats.org/officeDocument/2006/relationships/chartsheet" Target="chartsheets/sheet44.xml"/><Relationship Id="rId61" Type="http://schemas.openxmlformats.org/officeDocument/2006/relationships/chartsheet" Target="chartsheets/sheet31.xml"/><Relationship Id="rId82" Type="http://schemas.openxmlformats.org/officeDocument/2006/relationships/worksheet" Target="worksheets/sheet41.xml"/><Relationship Id="rId19" Type="http://schemas.openxmlformats.org/officeDocument/2006/relationships/worksheet" Target="worksheets/sheet10.xml"/><Relationship Id="rId14" Type="http://schemas.openxmlformats.org/officeDocument/2006/relationships/chartsheet" Target="chartsheets/sheet7.xml"/><Relationship Id="rId30" Type="http://schemas.openxmlformats.org/officeDocument/2006/relationships/chartsheet" Target="chartsheets/sheet15.xml"/><Relationship Id="rId35" Type="http://schemas.openxmlformats.org/officeDocument/2006/relationships/worksheet" Target="worksheets/sheet18.xml"/><Relationship Id="rId56" Type="http://schemas.openxmlformats.org/officeDocument/2006/relationships/worksheet" Target="worksheets/sheet28.xml"/><Relationship Id="rId77" Type="http://schemas.openxmlformats.org/officeDocument/2006/relationships/chartsheet" Target="chartsheets/sheet39.xml"/><Relationship Id="rId8" Type="http://schemas.openxmlformats.org/officeDocument/2006/relationships/chartsheet" Target="chartsheets/sheet4.xml"/><Relationship Id="rId51" Type="http://schemas.openxmlformats.org/officeDocument/2006/relationships/worksheet" Target="worksheets/sheet26.xml"/><Relationship Id="rId72" Type="http://schemas.openxmlformats.org/officeDocument/2006/relationships/worksheet" Target="worksheets/sheet36.xml"/><Relationship Id="rId93"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 Id="rId4"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31.xml"/><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32.xml"/><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3" Type="http://schemas.openxmlformats.org/officeDocument/2006/relationships/themeOverride" Target="../theme/themeOverride33.xml"/><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3" Type="http://schemas.openxmlformats.org/officeDocument/2006/relationships/themeOverride" Target="../theme/themeOverride34.xml"/><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3" Type="http://schemas.openxmlformats.org/officeDocument/2006/relationships/themeOverride" Target="../theme/themeOverride35.xml"/><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themeOverride" Target="../theme/themeOverride36.xml"/><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3" Type="http://schemas.openxmlformats.org/officeDocument/2006/relationships/themeOverride" Target="../theme/themeOverride37.xml"/><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3" Type="http://schemas.openxmlformats.org/officeDocument/2006/relationships/themeOverride" Target="../theme/themeOverride38.xml"/><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3" Type="http://schemas.openxmlformats.org/officeDocument/2006/relationships/themeOverride" Target="../theme/themeOverride39.xml"/><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3" Type="http://schemas.openxmlformats.org/officeDocument/2006/relationships/themeOverride" Target="../theme/themeOverride40.xml"/><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3" Type="http://schemas.openxmlformats.org/officeDocument/2006/relationships/themeOverride" Target="../theme/themeOverride41.xml"/><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3" Type="http://schemas.openxmlformats.org/officeDocument/2006/relationships/themeOverride" Target="../theme/themeOverride42.xml"/><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3" Type="http://schemas.openxmlformats.org/officeDocument/2006/relationships/themeOverride" Target="../theme/themeOverride43.xml"/><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3" Type="http://schemas.openxmlformats.org/officeDocument/2006/relationships/themeOverride" Target="../theme/themeOverride44.xml"/><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3" Type="http://schemas.openxmlformats.org/officeDocument/2006/relationships/themeOverride" Target="../theme/themeOverride45.xml"/><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3" Type="http://schemas.openxmlformats.org/officeDocument/2006/relationships/themeOverride" Target="../theme/themeOverride46.xml"/><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3" Type="http://schemas.openxmlformats.org/officeDocument/2006/relationships/themeOverride" Target="../theme/themeOverride47.xml"/><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3" Type="http://schemas.openxmlformats.org/officeDocument/2006/relationships/themeOverride" Target="../theme/themeOverride48.xml"/><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3" Type="http://schemas.openxmlformats.org/officeDocument/2006/relationships/themeOverride" Target="../theme/themeOverride49.xml"/><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3" Type="http://schemas.openxmlformats.org/officeDocument/2006/relationships/themeOverride" Target="../theme/themeOverride50.xml"/><Relationship Id="rId2" Type="http://schemas.microsoft.com/office/2011/relationships/chartColorStyle" Target="colors51.xml"/><Relationship Id="rId1" Type="http://schemas.microsoft.com/office/2011/relationships/chartStyle" Target="style51.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1"/>
          <c:order val="0"/>
          <c:tx>
            <c:strRef>
              <c:f>'Data Dia 1'!$B$8</c:f>
              <c:strCache>
                <c:ptCount val="1"/>
                <c:pt idx="0">
                  <c:v>Pensions- och livförsäkring</c:v>
                </c:pt>
              </c:strCache>
            </c:strRef>
          </c:tx>
          <c:spPr>
            <a:solidFill>
              <a:srgbClr val="6679BB"/>
            </a:solidFill>
            <a:ln>
              <a:noFill/>
            </a:ln>
            <a:effectLst/>
          </c:spPr>
          <c:invertIfNegative val="0"/>
          <c:cat>
            <c:numRef>
              <c:f>'Data Dia 1'!$A$9:$A$18</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1'!$B$9:$B$18</c:f>
              <c:numCache>
                <c:formatCode>#\ ##0.0</c:formatCode>
                <c:ptCount val="10"/>
                <c:pt idx="0">
                  <c:v>161.86534817400002</c:v>
                </c:pt>
                <c:pt idx="1">
                  <c:v>164.74949790154096</c:v>
                </c:pt>
                <c:pt idx="2">
                  <c:v>178.66109544939604</c:v>
                </c:pt>
                <c:pt idx="3">
                  <c:v>187.59251413773367</c:v>
                </c:pt>
                <c:pt idx="4">
                  <c:v>198.36309093280988</c:v>
                </c:pt>
                <c:pt idx="5">
                  <c:v>217.69998214900002</c:v>
                </c:pt>
                <c:pt idx="6">
                  <c:v>247.16441752100002</c:v>
                </c:pt>
                <c:pt idx="7">
                  <c:v>267.63374869399991</c:v>
                </c:pt>
                <c:pt idx="8">
                  <c:v>278.58090448199999</c:v>
                </c:pt>
                <c:pt idx="9">
                  <c:v>299.55253855406198</c:v>
                </c:pt>
              </c:numCache>
            </c:numRef>
          </c:val>
          <c:extLst>
            <c:ext xmlns:c16="http://schemas.microsoft.com/office/drawing/2014/chart" uri="{C3380CC4-5D6E-409C-BE32-E72D297353CC}">
              <c16:uniqueId val="{00000000-0339-4E91-A787-5553D075786B}"/>
            </c:ext>
          </c:extLst>
        </c:ser>
        <c:ser>
          <c:idx val="2"/>
          <c:order val="1"/>
          <c:tx>
            <c:strRef>
              <c:f>'Data Dia 1'!$C$8</c:f>
              <c:strCache>
                <c:ptCount val="1"/>
                <c:pt idx="0">
                  <c:v>Skadeförsäkring</c:v>
                </c:pt>
              </c:strCache>
            </c:strRef>
          </c:tx>
          <c:spPr>
            <a:solidFill>
              <a:srgbClr val="FFD478"/>
            </a:solidFill>
            <a:ln>
              <a:noFill/>
            </a:ln>
            <a:effectLst/>
          </c:spPr>
          <c:invertIfNegative val="0"/>
          <c:cat>
            <c:numRef>
              <c:f>'Data Dia 1'!$A$9:$A$18</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1'!$C$9:$C$18</c:f>
              <c:numCache>
                <c:formatCode>#\ ##0.0</c:formatCode>
                <c:ptCount val="10"/>
                <c:pt idx="0">
                  <c:v>46.614613826999999</c:v>
                </c:pt>
                <c:pt idx="1">
                  <c:v>46.954808207919982</c:v>
                </c:pt>
                <c:pt idx="2">
                  <c:v>51.953458604000033</c:v>
                </c:pt>
                <c:pt idx="3">
                  <c:v>55.786853931401325</c:v>
                </c:pt>
                <c:pt idx="4">
                  <c:v>61.286381864000404</c:v>
                </c:pt>
                <c:pt idx="5">
                  <c:v>60.759518909000057</c:v>
                </c:pt>
                <c:pt idx="6">
                  <c:v>59.604421598999977</c:v>
                </c:pt>
                <c:pt idx="7">
                  <c:v>72.184337185999993</c:v>
                </c:pt>
                <c:pt idx="8">
                  <c:v>80.938407788000021</c:v>
                </c:pt>
                <c:pt idx="9">
                  <c:v>90.36135356190502</c:v>
                </c:pt>
              </c:numCache>
            </c:numRef>
          </c:val>
          <c:extLst>
            <c:ext xmlns:c16="http://schemas.microsoft.com/office/drawing/2014/chart" uri="{C3380CC4-5D6E-409C-BE32-E72D297353CC}">
              <c16:uniqueId val="{00000001-0339-4E91-A787-5553D075786B}"/>
            </c:ext>
          </c:extLst>
        </c:ser>
        <c:dLbls>
          <c:showLegendKey val="0"/>
          <c:showVal val="0"/>
          <c:showCatName val="0"/>
          <c:showSerName val="0"/>
          <c:showPercent val="0"/>
          <c:showBubbleSize val="0"/>
        </c:dLbls>
        <c:gapWidth val="80"/>
        <c:overlap val="10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'Data Dia 10'!$B$8</c:f>
              <c:strCache>
                <c:ptCount val="1"/>
                <c:pt idx="0">
                  <c:v>Vikt</c:v>
                </c:pt>
              </c:strCache>
            </c:strRef>
          </c:tx>
          <c:spPr>
            <a:solidFill>
              <a:srgbClr val="6679BB"/>
            </a:solidFill>
            <a:ln>
              <a:noFill/>
            </a:ln>
            <a:effectLst/>
          </c:spPr>
          <c:invertIfNegative val="0"/>
          <c:dPt>
            <c:idx val="2"/>
            <c:invertIfNegative val="0"/>
            <c:bubble3D val="0"/>
            <c:spPr>
              <a:solidFill>
                <a:srgbClr val="FFD478"/>
              </a:solidFill>
              <a:ln>
                <a:noFill/>
              </a:ln>
              <a:effectLst/>
            </c:spPr>
            <c:extLst>
              <c:ext xmlns:c16="http://schemas.microsoft.com/office/drawing/2014/chart" uri="{C3380CC4-5D6E-409C-BE32-E72D297353CC}">
                <c16:uniqueId val="{00000001-F174-4748-BA68-331D1C050C40}"/>
              </c:ext>
            </c:extLst>
          </c:dPt>
          <c:cat>
            <c:strRef>
              <c:f>'Data Dia 10'!$A$9:$A$22</c:f>
              <c:strCache>
                <c:ptCount val="14"/>
                <c:pt idx="0">
                  <c:v>Fisk</c:v>
                </c:pt>
                <c:pt idx="1">
                  <c:v>Skor</c:v>
                </c:pt>
                <c:pt idx="2">
                  <c:v>Skadeförsäkring</c:v>
                </c:pt>
                <c:pt idx="3">
                  <c:v>Tidningar och böcker</c:v>
                </c:pt>
                <c:pt idx="4">
                  <c:v>Frukt</c:v>
                </c:pt>
                <c:pt idx="5">
                  <c:v>Vin</c:v>
                </c:pt>
                <c:pt idx="6">
                  <c:v>Tobak</c:v>
                </c:pt>
                <c:pt idx="7">
                  <c:v>Sjuk- och tandvård</c:v>
                </c:pt>
                <c:pt idx="8">
                  <c:v>Grönsaker</c:v>
                </c:pt>
                <c:pt idx="9">
                  <c:v>Paketresor</c:v>
                </c:pt>
                <c:pt idx="10">
                  <c:v>Godis och glass</c:v>
                </c:pt>
                <c:pt idx="11">
                  <c:v>Kött</c:v>
                </c:pt>
                <c:pt idx="12">
                  <c:v>Kläder</c:v>
                </c:pt>
                <c:pt idx="13">
                  <c:v>Restaurangbesök</c:v>
                </c:pt>
              </c:strCache>
            </c:strRef>
          </c:cat>
          <c:val>
            <c:numRef>
              <c:f>'Data Dia 10'!$B$9:$B$22</c:f>
              <c:numCache>
                <c:formatCode>General</c:formatCode>
                <c:ptCount val="14"/>
                <c:pt idx="0">
                  <c:v>0.66399999999999992</c:v>
                </c:pt>
                <c:pt idx="1">
                  <c:v>0.752</c:v>
                </c:pt>
                <c:pt idx="2">
                  <c:v>0.82799999999999996</c:v>
                </c:pt>
                <c:pt idx="3">
                  <c:v>0.86099999999999999</c:v>
                </c:pt>
                <c:pt idx="4">
                  <c:v>1.014</c:v>
                </c:pt>
                <c:pt idx="5">
                  <c:v>1.028</c:v>
                </c:pt>
                <c:pt idx="6">
                  <c:v>1.1779999999999999</c:v>
                </c:pt>
                <c:pt idx="7">
                  <c:v>1.478</c:v>
                </c:pt>
                <c:pt idx="8">
                  <c:v>1.4929999999999999</c:v>
                </c:pt>
                <c:pt idx="9">
                  <c:v>1.6190000000000002</c:v>
                </c:pt>
                <c:pt idx="10">
                  <c:v>1.7920000000000003</c:v>
                </c:pt>
                <c:pt idx="11">
                  <c:v>2.2570000000000001</c:v>
                </c:pt>
                <c:pt idx="12">
                  <c:v>3.7479999999999998</c:v>
                </c:pt>
                <c:pt idx="13">
                  <c:v>7.0659999999999998</c:v>
                </c:pt>
              </c:numCache>
            </c:numRef>
          </c:val>
          <c:extLst>
            <c:ext xmlns:c16="http://schemas.microsoft.com/office/drawing/2014/chart" uri="{C3380CC4-5D6E-409C-BE32-E72D297353CC}">
              <c16:uniqueId val="{00000002-F174-4748-BA68-331D1C050C40}"/>
            </c:ext>
          </c:extLst>
        </c:ser>
        <c:dLbls>
          <c:showLegendKey val="0"/>
          <c:showVal val="0"/>
          <c:showCatName val="0"/>
          <c:showSerName val="0"/>
          <c:showPercent val="0"/>
          <c:showBubbleSize val="0"/>
        </c:dLbls>
        <c:gapWidth val="8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rgbClr val="6679B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Dia 11'!$A$9:$A$17</c:f>
              <c:strCache>
                <c:ptCount val="9"/>
                <c:pt idx="0">
                  <c:v>Samtliga</c:v>
                </c:pt>
                <c:pt idx="1">
                  <c:v>Män</c:v>
                </c:pt>
                <c:pt idx="2">
                  <c:v>Kvinnor</c:v>
                </c:pt>
                <c:pt idx="3">
                  <c:v>Inrikes födda</c:v>
                </c:pt>
                <c:pt idx="4">
                  <c:v>Utrikes födda</c:v>
                </c:pt>
                <c:pt idx="5">
                  <c:v>Norden utom Sverige</c:v>
                </c:pt>
                <c:pt idx="6">
                  <c:v>EU utom Norden</c:v>
                </c:pt>
                <c:pt idx="7">
                  <c:v>Övriga Europa</c:v>
                </c:pt>
                <c:pt idx="8">
                  <c:v>Utanför Europa</c:v>
                </c:pt>
              </c:strCache>
            </c:strRef>
          </c:cat>
          <c:val>
            <c:numRef>
              <c:f>'Data Dia 11'!$B$9:$B$17</c:f>
              <c:numCache>
                <c:formatCode>General</c:formatCode>
                <c:ptCount val="9"/>
                <c:pt idx="0">
                  <c:v>96.8</c:v>
                </c:pt>
                <c:pt idx="1">
                  <c:v>96.5</c:v>
                </c:pt>
                <c:pt idx="2">
                  <c:v>97.2</c:v>
                </c:pt>
                <c:pt idx="3">
                  <c:v>98.6</c:v>
                </c:pt>
                <c:pt idx="4">
                  <c:v>90.7</c:v>
                </c:pt>
                <c:pt idx="5">
                  <c:v>98.9</c:v>
                </c:pt>
                <c:pt idx="6">
                  <c:v>87.3</c:v>
                </c:pt>
                <c:pt idx="7">
                  <c:v>93.3</c:v>
                </c:pt>
                <c:pt idx="8">
                  <c:v>89.7</c:v>
                </c:pt>
              </c:numCache>
            </c:numRef>
          </c:val>
          <c:extLst>
            <c:ext xmlns:c16="http://schemas.microsoft.com/office/drawing/2014/chart" uri="{C3380CC4-5D6E-409C-BE32-E72D297353CC}">
              <c16:uniqueId val="{00000000-CAD4-462D-ADA0-409D1A3170AD}"/>
            </c:ext>
          </c:extLst>
        </c:ser>
        <c:dLbls>
          <c:showLegendKey val="0"/>
          <c:showVal val="0"/>
          <c:showCatName val="0"/>
          <c:showSerName val="0"/>
          <c:showPercent val="0"/>
          <c:showBubbleSize val="0"/>
        </c:dLbls>
        <c:gapWidth val="8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userShapes r:id="rId4"/>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1"/>
          <c:order val="0"/>
          <c:tx>
            <c:strRef>
              <c:f>'Data Dia 12'!$B$8</c:f>
              <c:strCache>
                <c:ptCount val="1"/>
                <c:pt idx="0">
                  <c:v>Trafik och motorfordon</c:v>
                </c:pt>
              </c:strCache>
            </c:strRef>
          </c:tx>
          <c:spPr>
            <a:solidFill>
              <a:srgbClr val="6679BB"/>
            </a:solidFill>
            <a:ln>
              <a:noFill/>
            </a:ln>
            <a:effectLst/>
          </c:spPr>
          <c:invertIfNegative val="0"/>
          <c:cat>
            <c:numRef>
              <c:f>'Data Dia 12'!$A$9:$A$18</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12'!$B$9:$B$18</c:f>
              <c:numCache>
                <c:formatCode>#\ ##0.0</c:formatCode>
                <c:ptCount val="10"/>
                <c:pt idx="0">
                  <c:v>13.448894350000003</c:v>
                </c:pt>
                <c:pt idx="1">
                  <c:v>13.9801377585</c:v>
                </c:pt>
                <c:pt idx="2">
                  <c:v>15.873503207099999</c:v>
                </c:pt>
                <c:pt idx="3">
                  <c:v>17.127188052000001</c:v>
                </c:pt>
                <c:pt idx="4">
                  <c:v>18.891677313999992</c:v>
                </c:pt>
                <c:pt idx="5">
                  <c:v>18.494615427999999</c:v>
                </c:pt>
                <c:pt idx="6">
                  <c:v>18.689370848000003</c:v>
                </c:pt>
                <c:pt idx="7">
                  <c:v>19.657877067000001</c:v>
                </c:pt>
                <c:pt idx="8">
                  <c:v>22.525391339000002</c:v>
                </c:pt>
                <c:pt idx="9">
                  <c:v>24.556909052000016</c:v>
                </c:pt>
              </c:numCache>
            </c:numRef>
          </c:val>
          <c:extLst>
            <c:ext xmlns:c16="http://schemas.microsoft.com/office/drawing/2014/chart" uri="{C3380CC4-5D6E-409C-BE32-E72D297353CC}">
              <c16:uniqueId val="{00000000-7919-40EA-A81E-998BA1875C5D}"/>
            </c:ext>
          </c:extLst>
        </c:ser>
        <c:ser>
          <c:idx val="3"/>
          <c:order val="1"/>
          <c:tx>
            <c:strRef>
              <c:f>'Data Dia 12'!$D$8</c:f>
              <c:strCache>
                <c:ptCount val="1"/>
                <c:pt idx="0">
                  <c:v>Sjuk, olycksfall och vård</c:v>
                </c:pt>
              </c:strCache>
            </c:strRef>
          </c:tx>
          <c:spPr>
            <a:solidFill>
              <a:srgbClr val="FFD478"/>
            </a:solidFill>
            <a:ln>
              <a:noFill/>
            </a:ln>
            <a:effectLst/>
          </c:spPr>
          <c:invertIfNegative val="0"/>
          <c:cat>
            <c:numRef>
              <c:f>'Data Dia 12'!$A$9:$A$18</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12'!$D$9:$D$18</c:f>
              <c:numCache>
                <c:formatCode>#\ ##0.0</c:formatCode>
                <c:ptCount val="10"/>
                <c:pt idx="0">
                  <c:v>3.2316241749999999</c:v>
                </c:pt>
                <c:pt idx="1">
                  <c:v>2.9758288841999998</c:v>
                </c:pt>
                <c:pt idx="2">
                  <c:v>3.5789518732999994</c:v>
                </c:pt>
                <c:pt idx="3">
                  <c:v>3.9253587836000006</c:v>
                </c:pt>
                <c:pt idx="4">
                  <c:v>4.2964846509999992</c:v>
                </c:pt>
                <c:pt idx="5">
                  <c:v>4.1982063740000015</c:v>
                </c:pt>
                <c:pt idx="6">
                  <c:v>4.0407651279999994</c:v>
                </c:pt>
                <c:pt idx="7">
                  <c:v>4.2236162159999999</c:v>
                </c:pt>
                <c:pt idx="8">
                  <c:v>4.776215734</c:v>
                </c:pt>
                <c:pt idx="9">
                  <c:v>5.2050401249999991</c:v>
                </c:pt>
              </c:numCache>
            </c:numRef>
          </c:val>
          <c:extLst>
            <c:ext xmlns:c16="http://schemas.microsoft.com/office/drawing/2014/chart" uri="{C3380CC4-5D6E-409C-BE32-E72D297353CC}">
              <c16:uniqueId val="{00000001-7919-40EA-A81E-998BA1875C5D}"/>
            </c:ext>
          </c:extLst>
        </c:ser>
        <c:ser>
          <c:idx val="4"/>
          <c:order val="2"/>
          <c:tx>
            <c:strRef>
              <c:f>'Data Dia 12'!$E$8</c:f>
              <c:strCache>
                <c:ptCount val="1"/>
                <c:pt idx="0">
                  <c:v>Företag och fastigheter</c:v>
                </c:pt>
              </c:strCache>
            </c:strRef>
          </c:tx>
          <c:spPr>
            <a:solidFill>
              <a:srgbClr val="E93E84"/>
            </a:solidFill>
            <a:ln>
              <a:noFill/>
            </a:ln>
            <a:effectLst/>
          </c:spPr>
          <c:invertIfNegative val="0"/>
          <c:cat>
            <c:numRef>
              <c:f>'Data Dia 12'!$A$9:$A$18</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12'!$E$9:$E$18</c:f>
              <c:numCache>
                <c:formatCode>#\ ##0.0</c:formatCode>
                <c:ptCount val="10"/>
                <c:pt idx="0">
                  <c:v>7.7798093229999958</c:v>
                </c:pt>
                <c:pt idx="1">
                  <c:v>7.1029813466999965</c:v>
                </c:pt>
                <c:pt idx="2">
                  <c:v>8.0152769106000008</c:v>
                </c:pt>
                <c:pt idx="3">
                  <c:v>8.8167064145000023</c:v>
                </c:pt>
                <c:pt idx="4">
                  <c:v>9.7478288819999932</c:v>
                </c:pt>
                <c:pt idx="5">
                  <c:v>10.622021472000002</c:v>
                </c:pt>
                <c:pt idx="6">
                  <c:v>10.420025166999995</c:v>
                </c:pt>
                <c:pt idx="7">
                  <c:v>10.241998422000007</c:v>
                </c:pt>
                <c:pt idx="8">
                  <c:v>12.160612957000001</c:v>
                </c:pt>
                <c:pt idx="9">
                  <c:v>13.376806436799997</c:v>
                </c:pt>
              </c:numCache>
            </c:numRef>
          </c:val>
          <c:extLst>
            <c:ext xmlns:c16="http://schemas.microsoft.com/office/drawing/2014/chart" uri="{C3380CC4-5D6E-409C-BE32-E72D297353CC}">
              <c16:uniqueId val="{00000002-7919-40EA-A81E-998BA1875C5D}"/>
            </c:ext>
          </c:extLst>
        </c:ser>
        <c:ser>
          <c:idx val="2"/>
          <c:order val="3"/>
          <c:tx>
            <c:strRef>
              <c:f>'Data Dia 12'!$C$8</c:f>
              <c:strCache>
                <c:ptCount val="1"/>
                <c:pt idx="0">
                  <c:v>Hem och villa</c:v>
                </c:pt>
              </c:strCache>
            </c:strRef>
          </c:tx>
          <c:spPr>
            <a:solidFill>
              <a:srgbClr val="C6DE89"/>
            </a:solidFill>
            <a:ln>
              <a:noFill/>
            </a:ln>
            <a:effectLst/>
          </c:spPr>
          <c:invertIfNegative val="0"/>
          <c:cat>
            <c:numRef>
              <c:f>'Data Dia 12'!$A$9:$A$18</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12'!$C$9:$C$18</c:f>
              <c:numCache>
                <c:formatCode>#\ ##0.0</c:formatCode>
                <c:ptCount val="10"/>
                <c:pt idx="0">
                  <c:v>8.2569941370000031</c:v>
                </c:pt>
                <c:pt idx="1">
                  <c:v>8.5473326760000017</c:v>
                </c:pt>
                <c:pt idx="2">
                  <c:v>8.8642134820000003</c:v>
                </c:pt>
                <c:pt idx="3">
                  <c:v>9.4899817980000005</c:v>
                </c:pt>
                <c:pt idx="4">
                  <c:v>10.398589554000001</c:v>
                </c:pt>
                <c:pt idx="5">
                  <c:v>9.6439896730000001</c:v>
                </c:pt>
                <c:pt idx="6">
                  <c:v>9.6696646229999974</c:v>
                </c:pt>
                <c:pt idx="7">
                  <c:v>11.015805443999998</c:v>
                </c:pt>
                <c:pt idx="8">
                  <c:v>12.067652535999999</c:v>
                </c:pt>
                <c:pt idx="9">
                  <c:v>12.719668312000003</c:v>
                </c:pt>
              </c:numCache>
            </c:numRef>
          </c:val>
          <c:extLst>
            <c:ext xmlns:c16="http://schemas.microsoft.com/office/drawing/2014/chart" uri="{C3380CC4-5D6E-409C-BE32-E72D297353CC}">
              <c16:uniqueId val="{00000003-7919-40EA-A81E-998BA1875C5D}"/>
            </c:ext>
          </c:extLst>
        </c:ser>
        <c:ser>
          <c:idx val="6"/>
          <c:order val="4"/>
          <c:tx>
            <c:strRef>
              <c:f>'Data Dia 12'!$G$8</c:f>
              <c:strCache>
                <c:ptCount val="1"/>
                <c:pt idx="0">
                  <c:v>Egendom, övrigt</c:v>
                </c:pt>
              </c:strCache>
            </c:strRef>
          </c:tx>
          <c:spPr>
            <a:solidFill>
              <a:srgbClr val="BBC6E5"/>
            </a:solidFill>
            <a:ln>
              <a:noFill/>
            </a:ln>
            <a:effectLst/>
          </c:spPr>
          <c:invertIfNegative val="0"/>
          <c:cat>
            <c:numRef>
              <c:f>'Data Dia 12'!$A$9:$A$18</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12'!$G$9:$G$18</c:f>
              <c:numCache>
                <c:formatCode>#\ ##0.0</c:formatCode>
                <c:ptCount val="10"/>
                <c:pt idx="0">
                  <c:v>2.2352735080000001</c:v>
                </c:pt>
                <c:pt idx="1">
                  <c:v>2.577849477</c:v>
                </c:pt>
                <c:pt idx="2">
                  <c:v>2.730831335</c:v>
                </c:pt>
                <c:pt idx="3">
                  <c:v>3.090089716</c:v>
                </c:pt>
                <c:pt idx="4">
                  <c:v>3.6341443679999994</c:v>
                </c:pt>
                <c:pt idx="5">
                  <c:v>3.6013378659999997</c:v>
                </c:pt>
                <c:pt idx="6">
                  <c:v>3.9754328609999998</c:v>
                </c:pt>
                <c:pt idx="7">
                  <c:v>3.9865717869999999</c:v>
                </c:pt>
                <c:pt idx="8">
                  <c:v>4.5187320530000008</c:v>
                </c:pt>
                <c:pt idx="9">
                  <c:v>4.8671332462999999</c:v>
                </c:pt>
              </c:numCache>
            </c:numRef>
          </c:val>
          <c:extLst>
            <c:ext xmlns:c16="http://schemas.microsoft.com/office/drawing/2014/chart" uri="{C3380CC4-5D6E-409C-BE32-E72D297353CC}">
              <c16:uniqueId val="{00000004-7919-40EA-A81E-998BA1875C5D}"/>
            </c:ext>
          </c:extLst>
        </c:ser>
        <c:ser>
          <c:idx val="7"/>
          <c:order val="5"/>
          <c:tx>
            <c:strRef>
              <c:f>'Data Dia 12'!$H$8</c:f>
              <c:strCache>
                <c:ptCount val="1"/>
                <c:pt idx="0">
                  <c:v>Ej fördelningsbart</c:v>
                </c:pt>
              </c:strCache>
            </c:strRef>
          </c:tx>
          <c:spPr>
            <a:solidFill>
              <a:srgbClr val="FFD478">
                <a:lumMod val="60000"/>
                <a:lumOff val="40000"/>
              </a:srgbClr>
            </a:solidFill>
            <a:ln>
              <a:noFill/>
            </a:ln>
            <a:effectLst/>
          </c:spPr>
          <c:invertIfNegative val="0"/>
          <c:cat>
            <c:numRef>
              <c:f>'Data Dia 12'!$A$9:$A$18</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12'!$H$9:$H$18</c:f>
              <c:numCache>
                <c:formatCode>#\ ##0.0</c:formatCode>
                <c:ptCount val="10"/>
                <c:pt idx="0">
                  <c:v>7.8951857350000001</c:v>
                </c:pt>
                <c:pt idx="1">
                  <c:v>7.6221260769999999</c:v>
                </c:pt>
                <c:pt idx="2">
                  <c:v>7.875938069</c:v>
                </c:pt>
                <c:pt idx="3">
                  <c:v>7.6630442940000005</c:v>
                </c:pt>
                <c:pt idx="4">
                  <c:v>8.2603264319999994</c:v>
                </c:pt>
                <c:pt idx="5">
                  <c:v>8.1178463969999992</c:v>
                </c:pt>
                <c:pt idx="6">
                  <c:v>7.613574828</c:v>
                </c:pt>
                <c:pt idx="7">
                  <c:v>10.007842218999999</c:v>
                </c:pt>
                <c:pt idx="8">
                  <c:v>11.476754387</c:v>
                </c:pt>
                <c:pt idx="9">
                  <c:v>12.121718256000001</c:v>
                </c:pt>
              </c:numCache>
            </c:numRef>
          </c:val>
          <c:extLst>
            <c:ext xmlns:c16="http://schemas.microsoft.com/office/drawing/2014/chart" uri="{C3380CC4-5D6E-409C-BE32-E72D297353CC}">
              <c16:uniqueId val="{00000005-7919-40EA-A81E-998BA1875C5D}"/>
            </c:ext>
          </c:extLst>
        </c:ser>
        <c:ser>
          <c:idx val="5"/>
          <c:order val="6"/>
          <c:tx>
            <c:strRef>
              <c:f>'Data Dia 12'!$F$8</c:f>
              <c:strCache>
                <c:ptCount val="1"/>
                <c:pt idx="0">
                  <c:v>Övrigt</c:v>
                </c:pt>
              </c:strCache>
            </c:strRef>
          </c:tx>
          <c:spPr>
            <a:solidFill>
              <a:sysClr val="window" lastClr="FFFFFF">
                <a:lumMod val="85000"/>
              </a:sysClr>
            </a:solidFill>
            <a:ln>
              <a:noFill/>
            </a:ln>
            <a:effectLst/>
          </c:spPr>
          <c:invertIfNegative val="0"/>
          <c:cat>
            <c:numRef>
              <c:f>'Data Dia 12'!$A$9:$A$18</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12'!$F$9:$F$18</c:f>
              <c:numCache>
                <c:formatCode>#\ ##0.0</c:formatCode>
                <c:ptCount val="10"/>
                <c:pt idx="0">
                  <c:v>3.7668325989999971</c:v>
                </c:pt>
                <c:pt idx="1">
                  <c:v>4.148551988499996</c:v>
                </c:pt>
                <c:pt idx="2">
                  <c:v>4.2378445500000055</c:v>
                </c:pt>
                <c:pt idx="3">
                  <c:v>4.9569155361999933</c:v>
                </c:pt>
                <c:pt idx="4">
                  <c:v>5.3296679170000019</c:v>
                </c:pt>
                <c:pt idx="5">
                  <c:v>5.1168190409999994</c:v>
                </c:pt>
                <c:pt idx="6">
                  <c:v>4.312849884000002</c:v>
                </c:pt>
                <c:pt idx="7">
                  <c:v>3.7849289229999954</c:v>
                </c:pt>
                <c:pt idx="8">
                  <c:v>4.1153794939999955</c:v>
                </c:pt>
                <c:pt idx="9">
                  <c:v>6.4679911118000177</c:v>
                </c:pt>
              </c:numCache>
            </c:numRef>
          </c:val>
          <c:extLst>
            <c:ext xmlns:c16="http://schemas.microsoft.com/office/drawing/2014/chart" uri="{C3380CC4-5D6E-409C-BE32-E72D297353CC}">
              <c16:uniqueId val="{00000006-7919-40EA-A81E-998BA1875C5D}"/>
            </c:ext>
          </c:extLst>
        </c:ser>
        <c:dLbls>
          <c:showLegendKey val="0"/>
          <c:showVal val="0"/>
          <c:showCatName val="0"/>
          <c:showSerName val="0"/>
          <c:showPercent val="0"/>
          <c:showBubbleSize val="0"/>
        </c:dLbls>
        <c:gapWidth val="80"/>
        <c:overlap val="10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max val="8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1"/>
          <c:order val="0"/>
          <c:tx>
            <c:strRef>
              <c:f>'Data Dia 13'!$C$9</c:f>
              <c:strCache>
                <c:ptCount val="1"/>
                <c:pt idx="0">
                  <c:v>Skador, trafikförsäkringen </c:v>
                </c:pt>
              </c:strCache>
            </c:strRef>
          </c:tx>
          <c:spPr>
            <a:solidFill>
              <a:srgbClr val="6679BB"/>
            </a:solidFill>
            <a:ln>
              <a:solidFill>
                <a:srgbClr val="6679BB"/>
              </a:solidFill>
            </a:ln>
            <a:effectLst/>
          </c:spPr>
          <c:invertIfNegative val="0"/>
          <c:cat>
            <c:strRef>
              <c:extLst>
                <c:ext xmlns:c15="http://schemas.microsoft.com/office/drawing/2012/chart" uri="{02D57815-91ED-43cb-92C2-25804820EDAC}">
                  <c15:fullRef>
                    <c15:sqref>'Data Dia 13'!$A$10:$A$25</c15:sqref>
                  </c15:fullRef>
                </c:ext>
              </c:extLst>
              <c:f>'Data Dia 13'!$A$21:$A$25</c:f>
              <c:strCache>
                <c:ptCount val="5"/>
                <c:pt idx="0">
                  <c:v>2020</c:v>
                </c:pt>
                <c:pt idx="1">
                  <c:v>2021</c:v>
                </c:pt>
                <c:pt idx="2">
                  <c:v>2022</c:v>
                </c:pt>
                <c:pt idx="3">
                  <c:v>2023</c:v>
                </c:pt>
                <c:pt idx="4">
                  <c:v>2024</c:v>
                </c:pt>
              </c:strCache>
            </c:strRef>
          </c:cat>
          <c:val>
            <c:numRef>
              <c:extLst>
                <c:ext xmlns:c15="http://schemas.microsoft.com/office/drawing/2012/chart" uri="{02D57815-91ED-43cb-92C2-25804820EDAC}">
                  <c15:fullRef>
                    <c15:sqref>'Data Dia 13'!$C$10:$C$25</c15:sqref>
                  </c15:fullRef>
                </c:ext>
              </c:extLst>
              <c:f>'Data Dia 13'!$C$21:$C$25</c:f>
              <c:numCache>
                <c:formatCode>#\ ##0.000</c:formatCode>
                <c:ptCount val="5"/>
                <c:pt idx="0">
                  <c:v>0.21160000000000001</c:v>
                </c:pt>
                <c:pt idx="1">
                  <c:v>0.18695099999999998</c:v>
                </c:pt>
                <c:pt idx="2">
                  <c:v>0.18923799999999999</c:v>
                </c:pt>
                <c:pt idx="3">
                  <c:v>0.19053600000000001</c:v>
                </c:pt>
                <c:pt idx="4">
                  <c:v>0.192136</c:v>
                </c:pt>
              </c:numCache>
            </c:numRef>
          </c:val>
          <c:extLst>
            <c:ext xmlns:c16="http://schemas.microsoft.com/office/drawing/2014/chart" uri="{C3380CC4-5D6E-409C-BE32-E72D297353CC}">
              <c16:uniqueId val="{00000000-76C3-49A1-AD5A-8BB6AC522071}"/>
            </c:ext>
          </c:extLst>
        </c:ser>
        <c:ser>
          <c:idx val="5"/>
          <c:order val="1"/>
          <c:tx>
            <c:strRef>
              <c:f>'Data Dia 13'!$G$9</c:f>
              <c:strCache>
                <c:ptCount val="1"/>
                <c:pt idx="0">
                  <c:v>Skador, motorfordonförsäkringar</c:v>
                </c:pt>
              </c:strCache>
            </c:strRef>
          </c:tx>
          <c:spPr>
            <a:solidFill>
              <a:srgbClr val="FFE3A6"/>
            </a:solidFill>
            <a:ln>
              <a:noFill/>
            </a:ln>
            <a:effectLst/>
          </c:spPr>
          <c:invertIfNegative val="0"/>
          <c:cat>
            <c:strRef>
              <c:extLst>
                <c:ext xmlns:c15="http://schemas.microsoft.com/office/drawing/2012/chart" uri="{02D57815-91ED-43cb-92C2-25804820EDAC}">
                  <c15:fullRef>
                    <c15:sqref>'Data Dia 13'!$A$10:$A$25</c15:sqref>
                  </c15:fullRef>
                </c:ext>
              </c:extLst>
              <c:f>'Data Dia 13'!$A$21:$A$25</c:f>
              <c:strCache>
                <c:ptCount val="5"/>
                <c:pt idx="0">
                  <c:v>2020</c:v>
                </c:pt>
                <c:pt idx="1">
                  <c:v>2021</c:v>
                </c:pt>
                <c:pt idx="2">
                  <c:v>2022</c:v>
                </c:pt>
                <c:pt idx="3">
                  <c:v>2023</c:v>
                </c:pt>
                <c:pt idx="4">
                  <c:v>2024</c:v>
                </c:pt>
              </c:strCache>
            </c:strRef>
          </c:cat>
          <c:val>
            <c:numRef>
              <c:extLst>
                <c:ext xmlns:c15="http://schemas.microsoft.com/office/drawing/2012/chart" uri="{02D57815-91ED-43cb-92C2-25804820EDAC}">
                  <c15:fullRef>
                    <c15:sqref>'Data Dia 13'!$G$10:$G$25</c15:sqref>
                  </c15:fullRef>
                </c:ext>
              </c:extLst>
              <c:f>'Data Dia 13'!$G$21:$G$25</c:f>
              <c:numCache>
                <c:formatCode>#\ ##0.000</c:formatCode>
                <c:ptCount val="5"/>
                <c:pt idx="0">
                  <c:v>1.3669820000000001</c:v>
                </c:pt>
                <c:pt idx="1">
                  <c:v>1.393904</c:v>
                </c:pt>
                <c:pt idx="2">
                  <c:v>1.4826459999999999</c:v>
                </c:pt>
                <c:pt idx="3">
                  <c:v>1.5308310000000001</c:v>
                </c:pt>
                <c:pt idx="4">
                  <c:v>1.650593</c:v>
                </c:pt>
              </c:numCache>
            </c:numRef>
          </c:val>
          <c:extLst>
            <c:ext xmlns:c16="http://schemas.microsoft.com/office/drawing/2014/chart" uri="{C3380CC4-5D6E-409C-BE32-E72D297353CC}">
              <c16:uniqueId val="{00000001-76C3-49A1-AD5A-8BB6AC522071}"/>
            </c:ext>
          </c:extLst>
        </c:ser>
        <c:dLbls>
          <c:showLegendKey val="0"/>
          <c:showVal val="0"/>
          <c:showCatName val="0"/>
          <c:showSerName val="0"/>
          <c:showPercent val="0"/>
          <c:showBubbleSize val="0"/>
        </c:dLbls>
        <c:gapWidth val="80"/>
        <c:axId val="533070608"/>
        <c:axId val="533070936"/>
        <c:extLst>
          <c:ext xmlns:c15="http://schemas.microsoft.com/office/drawing/2012/chart" uri="{02D57815-91ED-43cb-92C2-25804820EDAC}">
            <c15:filteredBarSeries>
              <c15:ser>
                <c:idx val="0"/>
                <c:order val="2"/>
                <c:tx>
                  <c:strRef>
                    <c:extLst>
                      <c:ext uri="{02D57815-91ED-43cb-92C2-25804820EDAC}">
                        <c15:formulaRef>
                          <c15:sqref>'Data Dia 13'!$B$9</c15:sqref>
                        </c15:formulaRef>
                      </c:ext>
                    </c:extLst>
                    <c:strCache>
                      <c:ptCount val="1"/>
                      <c:pt idx="0">
                        <c:v>Inträffade skador, trafikförsäkringen </c:v>
                      </c:pt>
                    </c:strCache>
                  </c:strRef>
                </c:tx>
                <c:spPr>
                  <a:solidFill>
                    <a:srgbClr val="6679BB"/>
                  </a:solidFill>
                  <a:ln>
                    <a:noFill/>
                  </a:ln>
                  <a:effectLst/>
                </c:spPr>
                <c:invertIfNegative val="0"/>
                <c:cat>
                  <c:strRef>
                    <c:extLst>
                      <c:ext uri="{02D57815-91ED-43cb-92C2-25804820EDAC}">
                        <c15:fullRef>
                          <c15:sqref>'Data Dia 13'!$A$10:$A$25</c15:sqref>
                        </c15:fullRef>
                        <c15:formulaRef>
                          <c15:sqref>'Data Dia 13'!$A$21:$A$25</c15:sqref>
                        </c15:formulaRef>
                      </c:ext>
                    </c:extLst>
                    <c:strCache>
                      <c:ptCount val="5"/>
                      <c:pt idx="0">
                        <c:v>2020</c:v>
                      </c:pt>
                      <c:pt idx="1">
                        <c:v>2021</c:v>
                      </c:pt>
                      <c:pt idx="2">
                        <c:v>2022</c:v>
                      </c:pt>
                      <c:pt idx="3">
                        <c:v>2023</c:v>
                      </c:pt>
                      <c:pt idx="4">
                        <c:v>2024</c:v>
                      </c:pt>
                    </c:strCache>
                  </c:strRef>
                </c:cat>
                <c:val>
                  <c:numRef>
                    <c:extLst>
                      <c:ext uri="{02D57815-91ED-43cb-92C2-25804820EDAC}">
                        <c15:fullRef>
                          <c15:sqref>'Data Dia 13'!$B$10:$B$25</c15:sqref>
                        </c15:fullRef>
                        <c15:formulaRef>
                          <c15:sqref>'Data Dia 13'!$B$21:$B$25</c15:sqref>
                        </c15:formulaRef>
                      </c:ext>
                    </c:extLst>
                    <c:numCache>
                      <c:formatCode>#\ ##0.000</c:formatCode>
                      <c:ptCount val="5"/>
                    </c:numCache>
                  </c:numRef>
                </c:val>
                <c:extLst>
                  <c:ext xmlns:c16="http://schemas.microsoft.com/office/drawing/2014/chart" uri="{C3380CC4-5D6E-409C-BE32-E72D297353CC}">
                    <c16:uniqueId val="{00000004-76C3-49A1-AD5A-8BB6AC522071}"/>
                  </c:ext>
                </c:extLst>
              </c15:ser>
            </c15:filteredBarSeries>
            <c15:filteredBarSeries>
              <c15:ser>
                <c:idx val="2"/>
                <c:order val="3"/>
                <c:tx>
                  <c:strRef>
                    <c:extLst xmlns:c15="http://schemas.microsoft.com/office/drawing/2012/chart">
                      <c:ext xmlns:c15="http://schemas.microsoft.com/office/drawing/2012/chart" uri="{02D57815-91ED-43cb-92C2-25804820EDAC}">
                        <c15:formulaRef>
                          <c15:sqref>'Data Dia 13'!$D$9</c15:sqref>
                        </c15:formulaRef>
                      </c:ext>
                    </c:extLst>
                    <c:strCache>
                      <c:ptCount val="1"/>
                      <c:pt idx="0">
                        <c:v>Skadebelopp, trafikförsäkringen</c:v>
                      </c:pt>
                    </c:strCache>
                  </c:strRef>
                </c:tx>
                <c:spPr>
                  <a:solidFill>
                    <a:srgbClr val="E93E84"/>
                  </a:solidFill>
                  <a:ln>
                    <a:noFill/>
                  </a:ln>
                  <a:effectLst/>
                </c:spPr>
                <c:invertIfNegative val="0"/>
                <c:cat>
                  <c:strRef>
                    <c:extLst>
                      <c:ext xmlns:c15="http://schemas.microsoft.com/office/drawing/2012/chart" uri="{02D57815-91ED-43cb-92C2-25804820EDAC}">
                        <c15:fullRef>
                          <c15:sqref>'Data Dia 13'!$A$10:$A$25</c15:sqref>
                        </c15:fullRef>
                        <c15:formulaRef>
                          <c15:sqref>'Data Dia 13'!$A$21:$A$25</c15:sqref>
                        </c15:formulaRef>
                      </c:ext>
                    </c:extLst>
                    <c:strCache>
                      <c:ptCount val="5"/>
                      <c:pt idx="0">
                        <c:v>2020</c:v>
                      </c:pt>
                      <c:pt idx="1">
                        <c:v>2021</c:v>
                      </c:pt>
                      <c:pt idx="2">
                        <c:v>2022</c:v>
                      </c:pt>
                      <c:pt idx="3">
                        <c:v>2023</c:v>
                      </c:pt>
                      <c:pt idx="4">
                        <c:v>2024</c:v>
                      </c:pt>
                    </c:strCache>
                  </c:strRef>
                </c:cat>
                <c:val>
                  <c:numRef>
                    <c:extLst>
                      <c:ext xmlns:c15="http://schemas.microsoft.com/office/drawing/2012/chart" uri="{02D57815-91ED-43cb-92C2-25804820EDAC}">
                        <c15:fullRef>
                          <c15:sqref>'Data Dia 13'!$D$10:$D$25</c15:sqref>
                        </c15:fullRef>
                        <c15:formulaRef>
                          <c15:sqref>'Data Dia 13'!$D$21:$D$25</c15:sqref>
                        </c15:formulaRef>
                      </c:ext>
                    </c:extLst>
                    <c:numCache>
                      <c:formatCode>#\ ##0.000</c:formatCode>
                      <c:ptCount val="5"/>
                      <c:pt idx="0">
                        <c:v>3.3767920899999999</c:v>
                      </c:pt>
                    </c:numCache>
                  </c:numRef>
                </c:val>
                <c:extLst xmlns:c15="http://schemas.microsoft.com/office/drawing/2012/chart">
                  <c:ext xmlns:c16="http://schemas.microsoft.com/office/drawing/2014/chart" uri="{C3380CC4-5D6E-409C-BE32-E72D297353CC}">
                    <c16:uniqueId val="{00000005-76C3-49A1-AD5A-8BB6AC522071}"/>
                  </c:ext>
                </c:extLst>
              </c15:ser>
            </c15:filteredBarSeries>
            <c15:filteredBarSeries>
              <c15:ser>
                <c:idx val="4"/>
                <c:order val="5"/>
                <c:tx>
                  <c:strRef>
                    <c:extLst xmlns:c15="http://schemas.microsoft.com/office/drawing/2012/chart">
                      <c:ext xmlns:c15="http://schemas.microsoft.com/office/drawing/2012/chart" uri="{02D57815-91ED-43cb-92C2-25804820EDAC}">
                        <c15:formulaRef>
                          <c15:sqref>'Data Dia 13'!$F$9</c15:sqref>
                        </c15:formulaRef>
                      </c:ext>
                    </c:extLst>
                    <c:strCache>
                      <c:ptCount val="1"/>
                      <c:pt idx="0">
                        <c:v>Inträffade skador, motorfordonförsäkringar</c:v>
                      </c:pt>
                    </c:strCache>
                  </c:strRef>
                </c:tx>
                <c:spPr>
                  <a:solidFill>
                    <a:srgbClr val="A3B1DA"/>
                  </a:solidFill>
                  <a:ln>
                    <a:noFill/>
                  </a:ln>
                  <a:effectLst/>
                </c:spPr>
                <c:invertIfNegative val="0"/>
                <c:cat>
                  <c:strRef>
                    <c:extLst>
                      <c:ext xmlns:c15="http://schemas.microsoft.com/office/drawing/2012/chart" uri="{02D57815-91ED-43cb-92C2-25804820EDAC}">
                        <c15:fullRef>
                          <c15:sqref>'Data Dia 13'!$A$10:$A$25</c15:sqref>
                        </c15:fullRef>
                        <c15:formulaRef>
                          <c15:sqref>'Data Dia 13'!$A$21:$A$25</c15:sqref>
                        </c15:formulaRef>
                      </c:ext>
                    </c:extLst>
                    <c:strCache>
                      <c:ptCount val="5"/>
                      <c:pt idx="0">
                        <c:v>2020</c:v>
                      </c:pt>
                      <c:pt idx="1">
                        <c:v>2021</c:v>
                      </c:pt>
                      <c:pt idx="2">
                        <c:v>2022</c:v>
                      </c:pt>
                      <c:pt idx="3">
                        <c:v>2023</c:v>
                      </c:pt>
                      <c:pt idx="4">
                        <c:v>2024</c:v>
                      </c:pt>
                    </c:strCache>
                  </c:strRef>
                </c:cat>
                <c:val>
                  <c:numRef>
                    <c:extLst>
                      <c:ext xmlns:c15="http://schemas.microsoft.com/office/drawing/2012/chart" uri="{02D57815-91ED-43cb-92C2-25804820EDAC}">
                        <c15:fullRef>
                          <c15:sqref>'Data Dia 13'!$F$10:$F$25</c15:sqref>
                        </c15:fullRef>
                        <c15:formulaRef>
                          <c15:sqref>'Data Dia 13'!$F$21:$F$25</c15:sqref>
                        </c15:formulaRef>
                      </c:ext>
                    </c:extLst>
                    <c:numCache>
                      <c:formatCode>#\ ##0.000</c:formatCode>
                      <c:ptCount val="5"/>
                    </c:numCache>
                  </c:numRef>
                </c:val>
                <c:extLst xmlns:c15="http://schemas.microsoft.com/office/drawing/2012/chart">
                  <c:ext xmlns:c16="http://schemas.microsoft.com/office/drawing/2014/chart" uri="{C3380CC4-5D6E-409C-BE32-E72D297353CC}">
                    <c16:uniqueId val="{00000006-76C3-49A1-AD5A-8BB6AC522071}"/>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'Data Dia 13'!$H$9</c15:sqref>
                        </c15:formulaRef>
                      </c:ext>
                    </c:extLst>
                    <c:strCache>
                      <c:ptCount val="1"/>
                      <c:pt idx="0">
                        <c:v>Skadebelopp, motorfordonsförsäkringar</c:v>
                      </c:pt>
                    </c:strCache>
                  </c:strRef>
                </c:tx>
                <c:spPr>
                  <a:solidFill>
                    <a:srgbClr val="F06CA5"/>
                  </a:solidFill>
                  <a:ln>
                    <a:noFill/>
                  </a:ln>
                  <a:effectLst/>
                </c:spPr>
                <c:invertIfNegative val="0"/>
                <c:cat>
                  <c:strRef>
                    <c:extLst>
                      <c:ext xmlns:c15="http://schemas.microsoft.com/office/drawing/2012/chart" uri="{02D57815-91ED-43cb-92C2-25804820EDAC}">
                        <c15:fullRef>
                          <c15:sqref>'Data Dia 13'!$A$10:$A$25</c15:sqref>
                        </c15:fullRef>
                        <c15:formulaRef>
                          <c15:sqref>'Data Dia 13'!$A$21:$A$25</c15:sqref>
                        </c15:formulaRef>
                      </c:ext>
                    </c:extLst>
                    <c:strCache>
                      <c:ptCount val="5"/>
                      <c:pt idx="0">
                        <c:v>2020</c:v>
                      </c:pt>
                      <c:pt idx="1">
                        <c:v>2021</c:v>
                      </c:pt>
                      <c:pt idx="2">
                        <c:v>2022</c:v>
                      </c:pt>
                      <c:pt idx="3">
                        <c:v>2023</c:v>
                      </c:pt>
                      <c:pt idx="4">
                        <c:v>2024</c:v>
                      </c:pt>
                    </c:strCache>
                  </c:strRef>
                </c:cat>
                <c:val>
                  <c:numRef>
                    <c:extLst>
                      <c:ext xmlns:c15="http://schemas.microsoft.com/office/drawing/2012/chart" uri="{02D57815-91ED-43cb-92C2-25804820EDAC}">
                        <c15:fullRef>
                          <c15:sqref>'Data Dia 13'!$H$10:$H$25</c15:sqref>
                        </c15:fullRef>
                        <c15:formulaRef>
                          <c15:sqref>'Data Dia 13'!$H$21:$H$25</c15:sqref>
                        </c15:formulaRef>
                      </c:ext>
                    </c:extLst>
                    <c:numCache>
                      <c:formatCode>#\ ##0.000</c:formatCode>
                      <c:ptCount val="5"/>
                      <c:pt idx="0">
                        <c:v>12.095814003999999</c:v>
                      </c:pt>
                    </c:numCache>
                  </c:numRef>
                </c:val>
                <c:extLst xmlns:c15="http://schemas.microsoft.com/office/drawing/2012/chart">
                  <c:ext xmlns:c16="http://schemas.microsoft.com/office/drawing/2014/chart" uri="{C3380CC4-5D6E-409C-BE32-E72D297353CC}">
                    <c16:uniqueId val="{00000007-76C3-49A1-AD5A-8BB6AC522071}"/>
                  </c:ext>
                </c:extLst>
              </c15:ser>
            </c15:filteredBarSeries>
          </c:ext>
        </c:extLst>
      </c:barChart>
      <c:lineChart>
        <c:grouping val="standard"/>
        <c:varyColors val="0"/>
        <c:ser>
          <c:idx val="3"/>
          <c:order val="4"/>
          <c:tx>
            <c:strRef>
              <c:f>'Data Dia 13'!$E$9</c:f>
              <c:strCache>
                <c:ptCount val="1"/>
                <c:pt idx="0">
                  <c:v>Utbetalda ersättningar, trafikförsäkringen (höger axel)</c:v>
                </c:pt>
              </c:strCache>
            </c:strRef>
          </c:tx>
          <c:spPr>
            <a:ln w="28575" cap="rnd">
              <a:solidFill>
                <a:srgbClr val="E93E84"/>
              </a:solidFill>
              <a:round/>
            </a:ln>
            <a:effectLst/>
          </c:spPr>
          <c:marker>
            <c:symbol val="diamond"/>
            <c:size val="8"/>
            <c:spPr>
              <a:solidFill>
                <a:srgbClr val="E93E84"/>
              </a:solidFill>
              <a:ln w="9525">
                <a:noFill/>
              </a:ln>
              <a:effectLst/>
            </c:spPr>
          </c:marker>
          <c:cat>
            <c:strRef>
              <c:extLst>
                <c:ext xmlns:c15="http://schemas.microsoft.com/office/drawing/2012/chart" uri="{02D57815-91ED-43cb-92C2-25804820EDAC}">
                  <c15:fullRef>
                    <c15:sqref>'Data Dia 13'!$A$10:$A$25</c15:sqref>
                  </c15:fullRef>
                </c:ext>
              </c:extLst>
              <c:f>'Data Dia 13'!$A$21:$A$25</c:f>
              <c:strCache>
                <c:ptCount val="5"/>
                <c:pt idx="0">
                  <c:v>2020</c:v>
                </c:pt>
                <c:pt idx="1">
                  <c:v>2021</c:v>
                </c:pt>
                <c:pt idx="2">
                  <c:v>2022</c:v>
                </c:pt>
                <c:pt idx="3">
                  <c:v>2023</c:v>
                </c:pt>
                <c:pt idx="4">
                  <c:v>2024</c:v>
                </c:pt>
              </c:strCache>
            </c:strRef>
          </c:cat>
          <c:val>
            <c:numRef>
              <c:extLst>
                <c:ext xmlns:c15="http://schemas.microsoft.com/office/drawing/2012/chart" uri="{02D57815-91ED-43cb-92C2-25804820EDAC}">
                  <c15:fullRef>
                    <c15:sqref>'Data Dia 13'!$E$10:$E$25</c15:sqref>
                  </c15:fullRef>
                </c:ext>
              </c:extLst>
              <c:f>'Data Dia 13'!$E$21:$E$25</c:f>
              <c:numCache>
                <c:formatCode>#\ ##0.000</c:formatCode>
                <c:ptCount val="5"/>
                <c:pt idx="0">
                  <c:v>5.5971057530000001</c:v>
                </c:pt>
                <c:pt idx="1">
                  <c:v>5.0187124330000001</c:v>
                </c:pt>
                <c:pt idx="2">
                  <c:v>5.3287650983500008</c:v>
                </c:pt>
                <c:pt idx="3">
                  <c:v>5.8276231245799996</c:v>
                </c:pt>
                <c:pt idx="4">
                  <c:v>6.175031379</c:v>
                </c:pt>
              </c:numCache>
            </c:numRef>
          </c:val>
          <c:smooth val="0"/>
          <c:extLst>
            <c:ext xmlns:c16="http://schemas.microsoft.com/office/drawing/2014/chart" uri="{C3380CC4-5D6E-409C-BE32-E72D297353CC}">
              <c16:uniqueId val="{00000002-76C3-49A1-AD5A-8BB6AC522071}"/>
            </c:ext>
          </c:extLst>
        </c:ser>
        <c:ser>
          <c:idx val="7"/>
          <c:order val="7"/>
          <c:tx>
            <c:strRef>
              <c:f>'Data Dia 13'!$I$9</c:f>
              <c:strCache>
                <c:ptCount val="1"/>
                <c:pt idx="0">
                  <c:v>Utbetalda ersättningar, motorfordonsförsäkringar (höger axel)</c:v>
                </c:pt>
              </c:strCache>
            </c:strRef>
          </c:tx>
          <c:spPr>
            <a:ln w="28575" cap="rnd">
              <a:solidFill>
                <a:srgbClr val="C6DE89"/>
              </a:solidFill>
              <a:round/>
            </a:ln>
            <a:effectLst/>
          </c:spPr>
          <c:marker>
            <c:symbol val="diamond"/>
            <c:size val="8"/>
            <c:spPr>
              <a:solidFill>
                <a:srgbClr val="C6DE89"/>
              </a:solidFill>
              <a:ln w="9525">
                <a:noFill/>
              </a:ln>
              <a:effectLst/>
            </c:spPr>
          </c:marker>
          <c:cat>
            <c:strRef>
              <c:extLst>
                <c:ext xmlns:c15="http://schemas.microsoft.com/office/drawing/2012/chart" uri="{02D57815-91ED-43cb-92C2-25804820EDAC}">
                  <c15:fullRef>
                    <c15:sqref>'Data Dia 13'!$A$10:$A$25</c15:sqref>
                  </c15:fullRef>
                </c:ext>
              </c:extLst>
              <c:f>'Data Dia 13'!$A$21:$A$25</c:f>
              <c:strCache>
                <c:ptCount val="5"/>
                <c:pt idx="0">
                  <c:v>2020</c:v>
                </c:pt>
                <c:pt idx="1">
                  <c:v>2021</c:v>
                </c:pt>
                <c:pt idx="2">
                  <c:v>2022</c:v>
                </c:pt>
                <c:pt idx="3">
                  <c:v>2023</c:v>
                </c:pt>
                <c:pt idx="4">
                  <c:v>2024</c:v>
                </c:pt>
              </c:strCache>
            </c:strRef>
          </c:cat>
          <c:val>
            <c:numRef>
              <c:extLst>
                <c:ext xmlns:c15="http://schemas.microsoft.com/office/drawing/2012/chart" uri="{02D57815-91ED-43cb-92C2-25804820EDAC}">
                  <c15:fullRef>
                    <c15:sqref>'Data Dia 13'!$I$10:$I$25</c15:sqref>
                  </c15:fullRef>
                </c:ext>
              </c:extLst>
              <c:f>'Data Dia 13'!$I$21:$I$25</c:f>
              <c:numCache>
                <c:formatCode>#\ ##0.000</c:formatCode>
                <c:ptCount val="5"/>
                <c:pt idx="0">
                  <c:v>13.685292115000001</c:v>
                </c:pt>
                <c:pt idx="1">
                  <c:v>14.125289043</c:v>
                </c:pt>
                <c:pt idx="2">
                  <c:v>15.729617263</c:v>
                </c:pt>
                <c:pt idx="3">
                  <c:v>17.611350864999999</c:v>
                </c:pt>
                <c:pt idx="4">
                  <c:v>19.332887723999999</c:v>
                </c:pt>
              </c:numCache>
            </c:numRef>
          </c:val>
          <c:smooth val="0"/>
          <c:extLst>
            <c:ext xmlns:c16="http://schemas.microsoft.com/office/drawing/2014/chart" uri="{C3380CC4-5D6E-409C-BE32-E72D297353CC}">
              <c16:uniqueId val="{00000003-76C3-49A1-AD5A-8BB6AC522071}"/>
            </c:ext>
          </c:extLst>
        </c:ser>
        <c:dLbls>
          <c:showLegendKey val="0"/>
          <c:showVal val="0"/>
          <c:showCatName val="0"/>
          <c:showSerName val="0"/>
          <c:showPercent val="0"/>
          <c:showBubbleSize val="0"/>
        </c:dLbls>
        <c:marker val="1"/>
        <c:smooth val="0"/>
        <c:axId val="1279721168"/>
        <c:axId val="1279716368"/>
      </c:line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valAx>
        <c:axId val="1279716368"/>
        <c:scaling>
          <c:orientation val="minMax"/>
        </c:scaling>
        <c:delete val="0"/>
        <c:axPos val="r"/>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1279721168"/>
        <c:crosses val="max"/>
        <c:crossBetween val="between"/>
      </c:valAx>
      <c:catAx>
        <c:axId val="1279721168"/>
        <c:scaling>
          <c:orientation val="minMax"/>
        </c:scaling>
        <c:delete val="1"/>
        <c:axPos val="b"/>
        <c:numFmt formatCode="General" sourceLinked="1"/>
        <c:majorTickMark val="out"/>
        <c:minorTickMark val="none"/>
        <c:tickLblPos val="nextTo"/>
        <c:crossAx val="12797163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'Data Dia14'!$B$9</c:f>
              <c:strCache>
                <c:ptCount val="1"/>
                <c:pt idx="0">
                  <c:v>Antal skador </c:v>
                </c:pt>
              </c:strCache>
            </c:strRef>
          </c:tx>
          <c:spPr>
            <a:solidFill>
              <a:srgbClr val="6679BB"/>
            </a:solidFill>
            <a:ln>
              <a:noFill/>
            </a:ln>
            <a:effectLst/>
          </c:spPr>
          <c:invertIfNegative val="0"/>
          <c:cat>
            <c:strRef>
              <c:f>'Data Dia14'!$A$10:$A$18</c:f>
              <c:strCache>
                <c:ptCount val="9"/>
                <c:pt idx="0">
                  <c:v>Glasrutor</c:v>
                </c:pt>
                <c:pt idx="1">
                  <c:v>Vagnskada</c:v>
                </c:pt>
                <c:pt idx="2">
                  <c:v>Räddning</c:v>
                </c:pt>
                <c:pt idx="3">
                  <c:v>Maskin</c:v>
                </c:pt>
                <c:pt idx="4">
                  <c:v>Stöld och inbrott</c:v>
                </c:pt>
                <c:pt idx="5">
                  <c:v>Allrisk</c:v>
                </c:pt>
                <c:pt idx="6">
                  <c:v>Brand</c:v>
                </c:pt>
                <c:pt idx="7">
                  <c:v>Rättsskydd</c:v>
                </c:pt>
                <c:pt idx="8">
                  <c:v>Ej fördelningsbart</c:v>
                </c:pt>
              </c:strCache>
            </c:strRef>
          </c:cat>
          <c:val>
            <c:numRef>
              <c:f>'Data Dia14'!$B$10:$B$18</c:f>
              <c:numCache>
                <c:formatCode>#,##0</c:formatCode>
                <c:ptCount val="9"/>
                <c:pt idx="0">
                  <c:v>705.745</c:v>
                </c:pt>
                <c:pt idx="1">
                  <c:v>386.93900000000002</c:v>
                </c:pt>
                <c:pt idx="2">
                  <c:v>156.26900000000001</c:v>
                </c:pt>
                <c:pt idx="3">
                  <c:v>72.849999999999994</c:v>
                </c:pt>
                <c:pt idx="4">
                  <c:v>28.61</c:v>
                </c:pt>
                <c:pt idx="5">
                  <c:v>24.436</c:v>
                </c:pt>
                <c:pt idx="6">
                  <c:v>8.0169999999999995</c:v>
                </c:pt>
                <c:pt idx="7" formatCode="0">
                  <c:v>0.51800000000000002</c:v>
                </c:pt>
                <c:pt idx="8" formatCode="0">
                  <c:v>330.07299999999998</c:v>
                </c:pt>
              </c:numCache>
            </c:numRef>
          </c:val>
          <c:extLst>
            <c:ext xmlns:c16="http://schemas.microsoft.com/office/drawing/2014/chart" uri="{C3380CC4-5D6E-409C-BE32-E72D297353CC}">
              <c16:uniqueId val="{00000000-D496-409D-999B-81D7F0BBEEC9}"/>
            </c:ext>
          </c:extLst>
        </c:ser>
        <c:dLbls>
          <c:showLegendKey val="0"/>
          <c:showVal val="0"/>
          <c:showCatName val="0"/>
          <c:showSerName val="0"/>
          <c:showPercent val="0"/>
          <c:showBubbleSize val="0"/>
        </c:dLbls>
        <c:gapWidth val="80"/>
        <c:axId val="533070608"/>
        <c:axId val="533070936"/>
      </c:barChart>
      <c:lineChart>
        <c:grouping val="standard"/>
        <c:varyColors val="0"/>
        <c:ser>
          <c:idx val="1"/>
          <c:order val="1"/>
          <c:tx>
            <c:strRef>
              <c:f>'Data Dia14'!$C$9</c:f>
              <c:strCache>
                <c:ptCount val="1"/>
                <c:pt idx="0">
                  <c:v>Utbetalda ersättningar (höger axel)</c:v>
                </c:pt>
              </c:strCache>
            </c:strRef>
          </c:tx>
          <c:spPr>
            <a:ln w="12700" cap="rnd">
              <a:solidFill>
                <a:sysClr val="windowText" lastClr="000000"/>
              </a:solidFill>
              <a:prstDash val="dash"/>
              <a:round/>
            </a:ln>
            <a:effectLst/>
          </c:spPr>
          <c:marker>
            <c:symbol val="circle"/>
            <c:size val="5"/>
            <c:spPr>
              <a:solidFill>
                <a:sysClr val="windowText" lastClr="000000"/>
              </a:solidFill>
              <a:ln w="9525">
                <a:noFill/>
              </a:ln>
              <a:effectLst/>
            </c:spPr>
          </c:marker>
          <c:cat>
            <c:strRef>
              <c:f>'Data Dia14'!$A$10:$A$18</c:f>
              <c:strCache>
                <c:ptCount val="9"/>
                <c:pt idx="0">
                  <c:v>Glasrutor</c:v>
                </c:pt>
                <c:pt idx="1">
                  <c:v>Vagnskada</c:v>
                </c:pt>
                <c:pt idx="2">
                  <c:v>Räddning</c:v>
                </c:pt>
                <c:pt idx="3">
                  <c:v>Maskin</c:v>
                </c:pt>
                <c:pt idx="4">
                  <c:v>Stöld och inbrott</c:v>
                </c:pt>
                <c:pt idx="5">
                  <c:v>Allrisk</c:v>
                </c:pt>
                <c:pt idx="6">
                  <c:v>Brand</c:v>
                </c:pt>
                <c:pt idx="7">
                  <c:v>Rättsskydd</c:v>
                </c:pt>
                <c:pt idx="8">
                  <c:v>Ej fördelningsbart</c:v>
                </c:pt>
              </c:strCache>
            </c:strRef>
          </c:cat>
          <c:val>
            <c:numRef>
              <c:f>'Data Dia14'!$C$10:$C$18</c:f>
              <c:numCache>
                <c:formatCode>#,##0.00</c:formatCode>
                <c:ptCount val="9"/>
                <c:pt idx="0">
                  <c:v>3.423748818</c:v>
                </c:pt>
                <c:pt idx="1">
                  <c:v>10.121870438</c:v>
                </c:pt>
                <c:pt idx="2">
                  <c:v>0.36984690199999998</c:v>
                </c:pt>
                <c:pt idx="3">
                  <c:v>1.190179305</c:v>
                </c:pt>
                <c:pt idx="4">
                  <c:v>1.0404224879999999</c:v>
                </c:pt>
                <c:pt idx="5">
                  <c:v>0.101223961</c:v>
                </c:pt>
                <c:pt idx="6">
                  <c:v>0.64407113699999996</c:v>
                </c:pt>
                <c:pt idx="7">
                  <c:v>1.9466405999999999E-2</c:v>
                </c:pt>
                <c:pt idx="8">
                  <c:v>1.8154838900000001</c:v>
                </c:pt>
              </c:numCache>
            </c:numRef>
          </c:val>
          <c:smooth val="1"/>
          <c:extLst>
            <c:ext xmlns:c16="http://schemas.microsoft.com/office/drawing/2014/chart" uri="{C3380CC4-5D6E-409C-BE32-E72D297353CC}">
              <c16:uniqueId val="{00000001-D496-409D-999B-81D7F0BBEEC9}"/>
            </c:ext>
          </c:extLst>
        </c:ser>
        <c:dLbls>
          <c:showLegendKey val="0"/>
          <c:showVal val="0"/>
          <c:showCatName val="0"/>
          <c:showSerName val="0"/>
          <c:showPercent val="0"/>
          <c:showBubbleSize val="0"/>
        </c:dLbls>
        <c:marker val="1"/>
        <c:smooth val="0"/>
        <c:axId val="341072255"/>
        <c:axId val="341071775"/>
      </c:line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valAx>
        <c:axId val="341071775"/>
        <c:scaling>
          <c:orientation val="minMax"/>
          <c:min val="0"/>
        </c:scaling>
        <c:delete val="0"/>
        <c:axPos val="r"/>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341072255"/>
        <c:crosses val="max"/>
        <c:crossBetween val="between"/>
      </c:valAx>
      <c:catAx>
        <c:axId val="341072255"/>
        <c:scaling>
          <c:orientation val="minMax"/>
        </c:scaling>
        <c:delete val="1"/>
        <c:axPos val="b"/>
        <c:numFmt formatCode="General" sourceLinked="1"/>
        <c:majorTickMark val="out"/>
        <c:minorTickMark val="none"/>
        <c:tickLblPos val="nextTo"/>
        <c:crossAx val="341071775"/>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1"/>
          <c:order val="1"/>
          <c:tx>
            <c:strRef>
              <c:f>'Data Dia 15'!$C$8</c:f>
              <c:strCache>
                <c:ptCount val="1"/>
                <c:pt idx="0">
                  <c:v>Antal skadade personer</c:v>
                </c:pt>
              </c:strCache>
            </c:strRef>
          </c:tx>
          <c:spPr>
            <a:solidFill>
              <a:srgbClr val="6679BB"/>
            </a:solidFill>
            <a:ln>
              <a:noFill/>
            </a:ln>
            <a:effectLst/>
          </c:spPr>
          <c:invertIfNegative val="0"/>
          <c:cat>
            <c:strRef>
              <c:f>'Data Dia 15'!$A$9:$A$43</c:f>
              <c:strCach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strCache>
            </c:strRef>
          </c:cat>
          <c:val>
            <c:numRef>
              <c:f>'Data Dia 15'!$C$9:$C$43</c:f>
              <c:numCache>
                <c:formatCode>#,##0</c:formatCode>
                <c:ptCount val="35"/>
                <c:pt idx="0">
                  <c:v>33613</c:v>
                </c:pt>
                <c:pt idx="1">
                  <c:v>34414</c:v>
                </c:pt>
                <c:pt idx="2">
                  <c:v>34006</c:v>
                </c:pt>
                <c:pt idx="3">
                  <c:v>34685</c:v>
                </c:pt>
                <c:pt idx="4">
                  <c:v>38113</c:v>
                </c:pt>
                <c:pt idx="5">
                  <c:v>39883</c:v>
                </c:pt>
                <c:pt idx="6">
                  <c:v>39802</c:v>
                </c:pt>
                <c:pt idx="7">
                  <c:v>40888</c:v>
                </c:pt>
                <c:pt idx="8">
                  <c:v>43132</c:v>
                </c:pt>
                <c:pt idx="9">
                  <c:v>50496</c:v>
                </c:pt>
                <c:pt idx="10">
                  <c:v>45183</c:v>
                </c:pt>
                <c:pt idx="11">
                  <c:v>47316</c:v>
                </c:pt>
                <c:pt idx="12">
                  <c:v>47341</c:v>
                </c:pt>
                <c:pt idx="13">
                  <c:v>45086</c:v>
                </c:pt>
                <c:pt idx="14">
                  <c:v>42974</c:v>
                </c:pt>
                <c:pt idx="15">
                  <c:v>41644</c:v>
                </c:pt>
                <c:pt idx="16">
                  <c:v>39063</c:v>
                </c:pt>
                <c:pt idx="17">
                  <c:v>34482</c:v>
                </c:pt>
                <c:pt idx="18">
                  <c:v>31522</c:v>
                </c:pt>
                <c:pt idx="19">
                  <c:v>30711</c:v>
                </c:pt>
                <c:pt idx="20">
                  <c:v>31803</c:v>
                </c:pt>
                <c:pt idx="21">
                  <c:v>29069</c:v>
                </c:pt>
                <c:pt idx="22">
                  <c:v>37631</c:v>
                </c:pt>
                <c:pt idx="23">
                  <c:v>34992</c:v>
                </c:pt>
                <c:pt idx="24">
                  <c:v>34051</c:v>
                </c:pt>
                <c:pt idx="25">
                  <c:v>33792</c:v>
                </c:pt>
                <c:pt idx="26">
                  <c:v>34720</c:v>
                </c:pt>
                <c:pt idx="27">
                  <c:v>33075</c:v>
                </c:pt>
                <c:pt idx="28">
                  <c:v>30340</c:v>
                </c:pt>
                <c:pt idx="29">
                  <c:v>27669</c:v>
                </c:pt>
                <c:pt idx="30">
                  <c:v>27753</c:v>
                </c:pt>
                <c:pt idx="31">
                  <c:v>28549</c:v>
                </c:pt>
                <c:pt idx="32">
                  <c:v>27043</c:v>
                </c:pt>
                <c:pt idx="33">
                  <c:v>25593</c:v>
                </c:pt>
                <c:pt idx="34">
                  <c:v>27049</c:v>
                </c:pt>
              </c:numCache>
            </c:numRef>
          </c:val>
          <c:extLst>
            <c:ext xmlns:c16="http://schemas.microsoft.com/office/drawing/2014/chart" uri="{C3380CC4-5D6E-409C-BE32-E72D297353CC}">
              <c16:uniqueId val="{00000000-0784-47AC-945A-44128D1CD82D}"/>
            </c:ext>
          </c:extLst>
        </c:ser>
        <c:dLbls>
          <c:showLegendKey val="0"/>
          <c:showVal val="0"/>
          <c:showCatName val="0"/>
          <c:showSerName val="0"/>
          <c:showPercent val="0"/>
          <c:showBubbleSize val="0"/>
        </c:dLbls>
        <c:gapWidth val="80"/>
        <c:axId val="533070608"/>
        <c:axId val="533070936"/>
      </c:barChart>
      <c:lineChart>
        <c:grouping val="standard"/>
        <c:varyColors val="0"/>
        <c:ser>
          <c:idx val="0"/>
          <c:order val="0"/>
          <c:tx>
            <c:strRef>
              <c:f>'Data Dia 15'!$B$8</c:f>
              <c:strCache>
                <c:ptCount val="1"/>
                <c:pt idx="0">
                  <c:v>Antal omkomna personer</c:v>
                </c:pt>
              </c:strCache>
            </c:strRef>
          </c:tx>
          <c:spPr>
            <a:ln w="28575" cap="rnd">
              <a:solidFill>
                <a:srgbClr val="FFD478"/>
              </a:solidFill>
              <a:round/>
            </a:ln>
            <a:effectLst/>
          </c:spPr>
          <c:marker>
            <c:symbol val="none"/>
          </c:marker>
          <c:cat>
            <c:strRef>
              <c:f>'Data Dia 15'!$A$9:$A$43</c:f>
              <c:strCach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strCache>
            </c:strRef>
          </c:cat>
          <c:val>
            <c:numRef>
              <c:f>'Data Dia 15'!$B$9:$B$43</c:f>
              <c:numCache>
                <c:formatCode>#,##0</c:formatCode>
                <c:ptCount val="35"/>
                <c:pt idx="0">
                  <c:v>703</c:v>
                </c:pt>
                <c:pt idx="1">
                  <c:v>725</c:v>
                </c:pt>
                <c:pt idx="2">
                  <c:v>704</c:v>
                </c:pt>
                <c:pt idx="3">
                  <c:v>606</c:v>
                </c:pt>
                <c:pt idx="4">
                  <c:v>541</c:v>
                </c:pt>
                <c:pt idx="5">
                  <c:v>527</c:v>
                </c:pt>
                <c:pt idx="6">
                  <c:v>487</c:v>
                </c:pt>
                <c:pt idx="7">
                  <c:v>563</c:v>
                </c:pt>
                <c:pt idx="8">
                  <c:v>497</c:v>
                </c:pt>
                <c:pt idx="9">
                  <c:v>579</c:v>
                </c:pt>
                <c:pt idx="10">
                  <c:v>551</c:v>
                </c:pt>
                <c:pt idx="11">
                  <c:v>513</c:v>
                </c:pt>
                <c:pt idx="12">
                  <c:v>449</c:v>
                </c:pt>
                <c:pt idx="13">
                  <c:v>452</c:v>
                </c:pt>
                <c:pt idx="14">
                  <c:v>427</c:v>
                </c:pt>
                <c:pt idx="15">
                  <c:v>403</c:v>
                </c:pt>
                <c:pt idx="16">
                  <c:v>406</c:v>
                </c:pt>
                <c:pt idx="17">
                  <c:v>424</c:v>
                </c:pt>
                <c:pt idx="18">
                  <c:v>316</c:v>
                </c:pt>
                <c:pt idx="19">
                  <c:v>296</c:v>
                </c:pt>
                <c:pt idx="20">
                  <c:v>297</c:v>
                </c:pt>
                <c:pt idx="21">
                  <c:v>250</c:v>
                </c:pt>
                <c:pt idx="22">
                  <c:v>257</c:v>
                </c:pt>
                <c:pt idx="23">
                  <c:v>257</c:v>
                </c:pt>
                <c:pt idx="24">
                  <c:v>285</c:v>
                </c:pt>
                <c:pt idx="25">
                  <c:v>261</c:v>
                </c:pt>
                <c:pt idx="26">
                  <c:v>249</c:v>
                </c:pt>
                <c:pt idx="27">
                  <c:v>232</c:v>
                </c:pt>
                <c:pt idx="28">
                  <c:v>318</c:v>
                </c:pt>
                <c:pt idx="29">
                  <c:v>207</c:v>
                </c:pt>
                <c:pt idx="30">
                  <c:v>177</c:v>
                </c:pt>
                <c:pt idx="31">
                  <c:v>187</c:v>
                </c:pt>
                <c:pt idx="32">
                  <c:v>175</c:v>
                </c:pt>
                <c:pt idx="33">
                  <c:v>192</c:v>
                </c:pt>
                <c:pt idx="34">
                  <c:v>163</c:v>
                </c:pt>
              </c:numCache>
            </c:numRef>
          </c:val>
          <c:smooth val="0"/>
          <c:extLst>
            <c:ext xmlns:c16="http://schemas.microsoft.com/office/drawing/2014/chart" uri="{C3380CC4-5D6E-409C-BE32-E72D297353CC}">
              <c16:uniqueId val="{00000001-0784-47AC-945A-44128D1CD82D}"/>
            </c:ext>
          </c:extLst>
        </c:ser>
        <c:dLbls>
          <c:showLegendKey val="0"/>
          <c:showVal val="0"/>
          <c:showCatName val="0"/>
          <c:showSerName val="0"/>
          <c:showPercent val="0"/>
          <c:showBubbleSize val="0"/>
        </c:dLbls>
        <c:marker val="1"/>
        <c:smooth val="0"/>
        <c:axId val="341077055"/>
        <c:axId val="341074175"/>
      </c:line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max val="8000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valAx>
        <c:axId val="341074175"/>
        <c:scaling>
          <c:orientation val="minMax"/>
        </c:scaling>
        <c:delete val="0"/>
        <c:axPos val="r"/>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341077055"/>
        <c:crosses val="max"/>
        <c:crossBetween val="between"/>
      </c:valAx>
      <c:catAx>
        <c:axId val="341077055"/>
        <c:scaling>
          <c:orientation val="minMax"/>
        </c:scaling>
        <c:delete val="1"/>
        <c:axPos val="b"/>
        <c:numFmt formatCode="General" sourceLinked="1"/>
        <c:majorTickMark val="out"/>
        <c:minorTickMark val="none"/>
        <c:tickLblPos val="nextTo"/>
        <c:crossAx val="341074175"/>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212908496732023E-2"/>
          <c:y val="1.9050000000000001E-2"/>
          <c:w val="0.95878709150326802"/>
          <c:h val="0.91744999999999999"/>
        </c:manualLayout>
      </c:layout>
      <c:barChart>
        <c:barDir val="col"/>
        <c:grouping val="stacked"/>
        <c:varyColors val="0"/>
        <c:dLbls>
          <c:showLegendKey val="0"/>
          <c:showVal val="0"/>
          <c:showCatName val="0"/>
          <c:showSerName val="0"/>
          <c:showPercent val="0"/>
          <c:showBubbleSize val="0"/>
        </c:dLbls>
        <c:gapWidth val="80"/>
        <c:overlap val="100"/>
        <c:axId val="1131653407"/>
        <c:axId val="1131647583"/>
      </c:barChart>
      <c:catAx>
        <c:axId val="1131653407"/>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Roboto" panose="02000000000000000000" pitchFamily="2" charset="0"/>
                <a:cs typeface="+mn-cs"/>
              </a:defRPr>
            </a:pPr>
            <a:endParaRPr lang="sv-SE"/>
          </a:p>
        </c:txPr>
        <c:crossAx val="1131647583"/>
        <c:crosses val="autoZero"/>
        <c:auto val="1"/>
        <c:lblAlgn val="ctr"/>
        <c:lblOffset val="100"/>
        <c:noMultiLvlLbl val="0"/>
      </c:catAx>
      <c:valAx>
        <c:axId val="113164758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Roboto" panose="02000000000000000000" pitchFamily="2" charset="0"/>
                <a:cs typeface="+mn-cs"/>
              </a:defRPr>
            </a:pPr>
            <a:endParaRPr lang="sv-SE"/>
          </a:p>
        </c:txPr>
        <c:crossAx val="1131653407"/>
        <c:crosses val="autoZero"/>
        <c:crossBetween val="between"/>
        <c:dispUnits>
          <c:builtInUnit val="billions"/>
        </c:dispUnits>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sz="900">
          <a:solidFill>
            <a:sysClr val="windowText" lastClr="000000"/>
          </a:solidFill>
          <a:latin typeface="+mn-lt"/>
          <a:ea typeface="Roboto" panose="02000000000000000000" pitchFamily="2" charset="0"/>
        </a:defRPr>
      </a:pPr>
      <a:endParaRPr lang="sv-SE"/>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rgbClr val="6679BB"/>
            </a:solidFill>
            <a:ln>
              <a:noFill/>
            </a:ln>
            <a:effectLst/>
          </c:spPr>
          <c:invertIfNegative val="0"/>
          <c:cat>
            <c:strRef>
              <c:f>'Data Dia 16'!$A$10:$A$18</c:f>
              <c:strCache>
                <c:ptCount val="9"/>
                <c:pt idx="0">
                  <c:v>2016</c:v>
                </c:pt>
                <c:pt idx="1">
                  <c:v>2017</c:v>
                </c:pt>
                <c:pt idx="2">
                  <c:v>2018</c:v>
                </c:pt>
                <c:pt idx="3">
                  <c:v>2019</c:v>
                </c:pt>
                <c:pt idx="4">
                  <c:v>2020</c:v>
                </c:pt>
                <c:pt idx="5">
                  <c:v>2021</c:v>
                </c:pt>
                <c:pt idx="6">
                  <c:v>2022</c:v>
                </c:pt>
                <c:pt idx="7">
                  <c:v>2023</c:v>
                </c:pt>
                <c:pt idx="8">
                  <c:v>2024</c:v>
                </c:pt>
              </c:strCache>
            </c:strRef>
          </c:cat>
          <c:val>
            <c:numRef>
              <c:f>'Data Dia 16'!$F$10:$F$18</c:f>
              <c:numCache>
                <c:formatCode>#,##0</c:formatCode>
                <c:ptCount val="9"/>
                <c:pt idx="0">
                  <c:v>46908386273</c:v>
                </c:pt>
                <c:pt idx="1">
                  <c:v>38607670755</c:v>
                </c:pt>
                <c:pt idx="2">
                  <c:v>37090663400</c:v>
                </c:pt>
                <c:pt idx="3">
                  <c:v>35288468097</c:v>
                </c:pt>
                <c:pt idx="4">
                  <c:v>33394256774</c:v>
                </c:pt>
                <c:pt idx="5">
                  <c:v>33256372128</c:v>
                </c:pt>
                <c:pt idx="6">
                  <c:v>30677738374</c:v>
                </c:pt>
                <c:pt idx="7">
                  <c:v>26842186125</c:v>
                </c:pt>
                <c:pt idx="8">
                  <c:v>17889763419</c:v>
                </c:pt>
              </c:numCache>
            </c:numRef>
          </c:val>
          <c:extLst>
            <c:ext xmlns:c16="http://schemas.microsoft.com/office/drawing/2014/chart" uri="{C3380CC4-5D6E-409C-BE32-E72D297353CC}">
              <c16:uniqueId val="{00000000-8C44-424A-9295-F9C2EE5DAA55}"/>
            </c:ext>
          </c:extLst>
        </c:ser>
        <c:dLbls>
          <c:showLegendKey val="0"/>
          <c:showVal val="0"/>
          <c:showCatName val="0"/>
          <c:showSerName val="0"/>
          <c:showPercent val="0"/>
          <c:showBubbleSize val="0"/>
        </c:dLbls>
        <c:gapWidth val="8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dispUnits>
          <c:builtInUnit val="billions"/>
        </c:dispUnits>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'Data Dia 17'!$B$9</c:f>
              <c:strCache>
                <c:ptCount val="1"/>
                <c:pt idx="0">
                  <c:v>Antal skador</c:v>
                </c:pt>
              </c:strCache>
            </c:strRef>
          </c:tx>
          <c:spPr>
            <a:solidFill>
              <a:srgbClr val="6679BB"/>
            </a:solidFill>
            <a:ln>
              <a:noFill/>
            </a:ln>
            <a:effectLst/>
          </c:spPr>
          <c:invertIfNegative val="0"/>
          <c:cat>
            <c:strRef>
              <c:f>'Data Dia 17'!$A$10:$A$19</c:f>
              <c:strCache>
                <c:ptCount val="10"/>
                <c:pt idx="0">
                  <c:v>Allrisk</c:v>
                </c:pt>
                <c:pt idx="1">
                  <c:v>Resa</c:v>
                </c:pt>
                <c:pt idx="2">
                  <c:v>Inbrott och stöld</c:v>
                </c:pt>
                <c:pt idx="3">
                  <c:v>Vattenskada</c:v>
                </c:pt>
                <c:pt idx="4">
                  <c:v>Maskinskada</c:v>
                </c:pt>
                <c:pt idx="5">
                  <c:v>Ansvars- och rättsskydd</c:v>
                </c:pt>
                <c:pt idx="6">
                  <c:v>Brand och åska</c:v>
                </c:pt>
                <c:pt idx="7">
                  <c:v>Naturskador</c:v>
                </c:pt>
                <c:pt idx="8">
                  <c:v>Rån och överfall</c:v>
                </c:pt>
                <c:pt idx="9">
                  <c:v>Övrigt</c:v>
                </c:pt>
              </c:strCache>
            </c:strRef>
          </c:cat>
          <c:val>
            <c:numRef>
              <c:f>'Data Dia 17'!$B$10:$B$19</c:f>
              <c:numCache>
                <c:formatCode>#,##0</c:formatCode>
                <c:ptCount val="10"/>
                <c:pt idx="0">
                  <c:v>266907</c:v>
                </c:pt>
                <c:pt idx="1">
                  <c:v>103795</c:v>
                </c:pt>
                <c:pt idx="2">
                  <c:v>79686</c:v>
                </c:pt>
                <c:pt idx="3">
                  <c:v>83415</c:v>
                </c:pt>
                <c:pt idx="4">
                  <c:v>70745</c:v>
                </c:pt>
                <c:pt idx="5">
                  <c:v>39675</c:v>
                </c:pt>
                <c:pt idx="6">
                  <c:v>26265</c:v>
                </c:pt>
                <c:pt idx="7">
                  <c:v>20020</c:v>
                </c:pt>
                <c:pt idx="8">
                  <c:v>4465</c:v>
                </c:pt>
                <c:pt idx="9">
                  <c:v>61378</c:v>
                </c:pt>
              </c:numCache>
            </c:numRef>
          </c:val>
          <c:extLst>
            <c:ext xmlns:c16="http://schemas.microsoft.com/office/drawing/2014/chart" uri="{C3380CC4-5D6E-409C-BE32-E72D297353CC}">
              <c16:uniqueId val="{00000000-CCB9-4A1B-922B-9DF55FC9733B}"/>
            </c:ext>
          </c:extLst>
        </c:ser>
        <c:dLbls>
          <c:showLegendKey val="0"/>
          <c:showVal val="0"/>
          <c:showCatName val="0"/>
          <c:showSerName val="0"/>
          <c:showPercent val="0"/>
          <c:showBubbleSize val="0"/>
        </c:dLbls>
        <c:gapWidth val="80"/>
        <c:axId val="533070608"/>
        <c:axId val="533070936"/>
      </c:barChart>
      <c:lineChart>
        <c:grouping val="standard"/>
        <c:varyColors val="0"/>
        <c:ser>
          <c:idx val="1"/>
          <c:order val="1"/>
          <c:tx>
            <c:strRef>
              <c:f>'Data Dia 17'!$C$9</c:f>
              <c:strCache>
                <c:ptCount val="1"/>
                <c:pt idx="0">
                  <c:v>Skadebelopp (höger axel)</c:v>
                </c:pt>
              </c:strCache>
            </c:strRef>
          </c:tx>
          <c:spPr>
            <a:ln w="12700" cap="rnd">
              <a:solidFill>
                <a:sysClr val="windowText" lastClr="000000"/>
              </a:solidFill>
              <a:prstDash val="dash"/>
              <a:round/>
            </a:ln>
            <a:effectLst/>
          </c:spPr>
          <c:marker>
            <c:symbol val="circle"/>
            <c:size val="5"/>
            <c:spPr>
              <a:solidFill>
                <a:sysClr val="windowText" lastClr="000000"/>
              </a:solidFill>
              <a:ln w="9525">
                <a:noFill/>
              </a:ln>
              <a:effectLst/>
            </c:spPr>
          </c:marker>
          <c:cat>
            <c:strRef>
              <c:f>'Data Dia 17'!$A$10:$A$19</c:f>
              <c:strCache>
                <c:ptCount val="10"/>
                <c:pt idx="0">
                  <c:v>Allrisk</c:v>
                </c:pt>
                <c:pt idx="1">
                  <c:v>Resa</c:v>
                </c:pt>
                <c:pt idx="2">
                  <c:v>Inbrott och stöld</c:v>
                </c:pt>
                <c:pt idx="3">
                  <c:v>Vattenskada</c:v>
                </c:pt>
                <c:pt idx="4">
                  <c:v>Maskinskada</c:v>
                </c:pt>
                <c:pt idx="5">
                  <c:v>Ansvars- och rättsskydd</c:v>
                </c:pt>
                <c:pt idx="6">
                  <c:v>Brand och åska</c:v>
                </c:pt>
                <c:pt idx="7">
                  <c:v>Naturskador</c:v>
                </c:pt>
                <c:pt idx="8">
                  <c:v>Rån och överfall</c:v>
                </c:pt>
                <c:pt idx="9">
                  <c:v>Övrigt</c:v>
                </c:pt>
              </c:strCache>
            </c:strRef>
          </c:cat>
          <c:val>
            <c:numRef>
              <c:f>'Data Dia 17'!$C$10:$C$19</c:f>
              <c:numCache>
                <c:formatCode>#\ ##0.0</c:formatCode>
                <c:ptCount val="10"/>
                <c:pt idx="0">
                  <c:v>1.4805124757499999</c:v>
                </c:pt>
                <c:pt idx="1">
                  <c:v>1.512697843</c:v>
                </c:pt>
                <c:pt idx="2">
                  <c:v>1.0459797559999999</c:v>
                </c:pt>
                <c:pt idx="3">
                  <c:v>5.8564908229499997</c:v>
                </c:pt>
                <c:pt idx="4">
                  <c:v>0.79811770100000001</c:v>
                </c:pt>
                <c:pt idx="5">
                  <c:v>2.4782246209999998</c:v>
                </c:pt>
                <c:pt idx="6">
                  <c:v>6.2702611810000004</c:v>
                </c:pt>
                <c:pt idx="7">
                  <c:v>1.22868390493</c:v>
                </c:pt>
                <c:pt idx="8">
                  <c:v>6.7878400000000005E-2</c:v>
                </c:pt>
                <c:pt idx="9">
                  <c:v>1.22913402751</c:v>
                </c:pt>
              </c:numCache>
            </c:numRef>
          </c:val>
          <c:smooth val="1"/>
          <c:extLst>
            <c:ext xmlns:c16="http://schemas.microsoft.com/office/drawing/2014/chart" uri="{C3380CC4-5D6E-409C-BE32-E72D297353CC}">
              <c16:uniqueId val="{00000001-CCB9-4A1B-922B-9DF55FC9733B}"/>
            </c:ext>
          </c:extLst>
        </c:ser>
        <c:dLbls>
          <c:showLegendKey val="0"/>
          <c:showVal val="0"/>
          <c:showCatName val="0"/>
          <c:showSerName val="0"/>
          <c:showPercent val="0"/>
          <c:showBubbleSize val="0"/>
        </c:dLbls>
        <c:marker val="1"/>
        <c:smooth val="0"/>
        <c:axId val="535924559"/>
        <c:axId val="535906799"/>
      </c:line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valAx>
        <c:axId val="535906799"/>
        <c:scaling>
          <c:orientation val="minMax"/>
        </c:scaling>
        <c:delete val="0"/>
        <c:axPos val="r"/>
        <c:numFmt formatCode="#,##0" sourceLinked="0"/>
        <c:majorTickMark val="out"/>
        <c:minorTickMark val="none"/>
        <c:tickLblPos val="nextTo"/>
        <c:spPr>
          <a:noFill/>
          <a:ln>
            <a:solidFill>
              <a:sysClr val="windowText" lastClr="000000"/>
            </a:solidFill>
            <a:prstDash val="dash"/>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5924559"/>
        <c:crosses val="max"/>
        <c:crossBetween val="between"/>
      </c:valAx>
      <c:catAx>
        <c:axId val="535924559"/>
        <c:scaling>
          <c:orientation val="minMax"/>
        </c:scaling>
        <c:delete val="1"/>
        <c:axPos val="b"/>
        <c:numFmt formatCode="General" sourceLinked="1"/>
        <c:majorTickMark val="out"/>
        <c:minorTickMark val="none"/>
        <c:tickLblPos val="nextTo"/>
        <c:crossAx val="535906799"/>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0"/>
          <c:tx>
            <c:strRef>
              <c:f>'Data Dia 18'!$A$10</c:f>
              <c:strCache>
                <c:ptCount val="1"/>
                <c:pt idx="0">
                  <c:v>Inbrott och stöld, bostäder</c:v>
                </c:pt>
              </c:strCache>
            </c:strRef>
          </c:tx>
          <c:spPr>
            <a:ln w="28575" cap="rnd">
              <a:solidFill>
                <a:srgbClr val="6679BB"/>
              </a:solidFill>
              <a:round/>
            </a:ln>
            <a:effectLst/>
          </c:spPr>
          <c:marker>
            <c:symbol val="none"/>
          </c:marker>
          <c:cat>
            <c:numRef>
              <c:f>'Data Dia 18'!$B$9:$K$9</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18'!$B$10:$K$10</c:f>
              <c:numCache>
                <c:formatCode>#,##0</c:formatCode>
                <c:ptCount val="10"/>
                <c:pt idx="0">
                  <c:v>59568</c:v>
                </c:pt>
                <c:pt idx="1">
                  <c:v>63052</c:v>
                </c:pt>
                <c:pt idx="2">
                  <c:v>59577</c:v>
                </c:pt>
                <c:pt idx="3">
                  <c:v>53430</c:v>
                </c:pt>
                <c:pt idx="4">
                  <c:v>52116</c:v>
                </c:pt>
                <c:pt idx="5">
                  <c:v>43129</c:v>
                </c:pt>
                <c:pt idx="6">
                  <c:v>37355</c:v>
                </c:pt>
                <c:pt idx="7">
                  <c:v>41080</c:v>
                </c:pt>
                <c:pt idx="8">
                  <c:v>37169</c:v>
                </c:pt>
                <c:pt idx="9">
                  <c:v>37562</c:v>
                </c:pt>
              </c:numCache>
            </c:numRef>
          </c:val>
          <c:smooth val="0"/>
          <c:extLst>
            <c:ext xmlns:c16="http://schemas.microsoft.com/office/drawing/2014/chart" uri="{C3380CC4-5D6E-409C-BE32-E72D297353CC}">
              <c16:uniqueId val="{00000000-9124-4EA5-B7C5-523E048DE77B}"/>
            </c:ext>
          </c:extLst>
        </c:ser>
        <c:ser>
          <c:idx val="2"/>
          <c:order val="1"/>
          <c:tx>
            <c:strRef>
              <c:f>'Data Dia 18'!$A$11</c:f>
              <c:strCache>
                <c:ptCount val="1"/>
                <c:pt idx="0">
                  <c:v>Cykelstöld</c:v>
                </c:pt>
              </c:strCache>
            </c:strRef>
          </c:tx>
          <c:spPr>
            <a:ln w="28575" cap="rnd">
              <a:solidFill>
                <a:srgbClr val="FFD478"/>
              </a:solidFill>
              <a:round/>
            </a:ln>
            <a:effectLst/>
          </c:spPr>
          <c:marker>
            <c:symbol val="none"/>
          </c:marker>
          <c:cat>
            <c:numRef>
              <c:f>'Data Dia 18'!$B$9:$K$9</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18'!$B$11:$K$11</c:f>
              <c:numCache>
                <c:formatCode>#,##0</c:formatCode>
                <c:ptCount val="10"/>
                <c:pt idx="0">
                  <c:v>35396</c:v>
                </c:pt>
                <c:pt idx="1">
                  <c:v>36513</c:v>
                </c:pt>
                <c:pt idx="2">
                  <c:v>36185</c:v>
                </c:pt>
                <c:pt idx="3">
                  <c:v>39074</c:v>
                </c:pt>
                <c:pt idx="4">
                  <c:v>40104</c:v>
                </c:pt>
                <c:pt idx="5">
                  <c:v>44674</c:v>
                </c:pt>
                <c:pt idx="6">
                  <c:v>38689</c:v>
                </c:pt>
                <c:pt idx="7">
                  <c:v>40114</c:v>
                </c:pt>
                <c:pt idx="8">
                  <c:v>35166</c:v>
                </c:pt>
                <c:pt idx="9">
                  <c:v>35943</c:v>
                </c:pt>
              </c:numCache>
            </c:numRef>
          </c:val>
          <c:smooth val="0"/>
          <c:extLst>
            <c:ext xmlns:c16="http://schemas.microsoft.com/office/drawing/2014/chart" uri="{C3380CC4-5D6E-409C-BE32-E72D297353CC}">
              <c16:uniqueId val="{00000001-9124-4EA5-B7C5-523E048DE77B}"/>
            </c:ext>
          </c:extLst>
        </c:ser>
        <c:ser>
          <c:idx val="3"/>
          <c:order val="2"/>
          <c:tx>
            <c:strRef>
              <c:f>'Data Dia 18'!$A$12</c:f>
              <c:strCache>
                <c:ptCount val="1"/>
                <c:pt idx="0">
                  <c:v>Inbrott och stöld, fordon</c:v>
                </c:pt>
              </c:strCache>
            </c:strRef>
          </c:tx>
          <c:spPr>
            <a:ln w="28575" cap="rnd">
              <a:solidFill>
                <a:srgbClr val="E93E84"/>
              </a:solidFill>
              <a:round/>
            </a:ln>
            <a:effectLst/>
          </c:spPr>
          <c:marker>
            <c:symbol val="none"/>
          </c:marker>
          <c:cat>
            <c:numRef>
              <c:f>'Data Dia 18'!$B$9:$K$9</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18'!$B$12:$K$12</c:f>
              <c:numCache>
                <c:formatCode>#,##0</c:formatCode>
                <c:ptCount val="10"/>
                <c:pt idx="0">
                  <c:v>37571</c:v>
                </c:pt>
                <c:pt idx="1">
                  <c:v>38285</c:v>
                </c:pt>
                <c:pt idx="2">
                  <c:v>38283</c:v>
                </c:pt>
                <c:pt idx="3">
                  <c:v>34138</c:v>
                </c:pt>
                <c:pt idx="4">
                  <c:v>33388</c:v>
                </c:pt>
              </c:numCache>
            </c:numRef>
          </c:val>
          <c:smooth val="0"/>
          <c:extLst>
            <c:ext xmlns:c16="http://schemas.microsoft.com/office/drawing/2014/chart" uri="{C3380CC4-5D6E-409C-BE32-E72D297353CC}">
              <c16:uniqueId val="{00000002-9124-4EA5-B7C5-523E048DE77B}"/>
            </c:ext>
          </c:extLst>
        </c:ser>
        <c:ser>
          <c:idx val="4"/>
          <c:order val="3"/>
          <c:tx>
            <c:strRef>
              <c:f>'Data Dia 18'!$A$13</c:f>
              <c:strCache>
                <c:ptCount val="1"/>
                <c:pt idx="0">
                  <c:v>Inbrott och stöld, fordon 2</c:v>
                </c:pt>
              </c:strCache>
            </c:strRef>
          </c:tx>
          <c:spPr>
            <a:ln w="28575" cap="rnd">
              <a:solidFill>
                <a:srgbClr val="E93E84"/>
              </a:solidFill>
              <a:round/>
            </a:ln>
            <a:effectLst/>
          </c:spPr>
          <c:marker>
            <c:symbol val="none"/>
          </c:marker>
          <c:cat>
            <c:numRef>
              <c:f>'Data Dia 18'!$B$9:$K$9</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18'!$B$13:$K$13</c:f>
              <c:numCache>
                <c:formatCode>#,##0</c:formatCode>
                <c:ptCount val="10"/>
                <c:pt idx="5">
                  <c:v>39136</c:v>
                </c:pt>
                <c:pt idx="6">
                  <c:v>39239</c:v>
                </c:pt>
                <c:pt idx="7">
                  <c:v>40045</c:v>
                </c:pt>
                <c:pt idx="8">
                  <c:v>37469</c:v>
                </c:pt>
                <c:pt idx="9">
                  <c:v>28610</c:v>
                </c:pt>
              </c:numCache>
            </c:numRef>
          </c:val>
          <c:smooth val="0"/>
          <c:extLst>
            <c:ext xmlns:c16="http://schemas.microsoft.com/office/drawing/2014/chart" uri="{C3380CC4-5D6E-409C-BE32-E72D297353CC}">
              <c16:uniqueId val="{00000003-9124-4EA5-B7C5-523E048DE77B}"/>
            </c:ext>
          </c:extLst>
        </c:ser>
        <c:ser>
          <c:idx val="5"/>
          <c:order val="4"/>
          <c:tx>
            <c:strRef>
              <c:f>'Data Dia 18'!$A$14</c:f>
              <c:strCache>
                <c:ptCount val="1"/>
                <c:pt idx="0">
                  <c:v>Inbrott och stöld, företag</c:v>
                </c:pt>
              </c:strCache>
            </c:strRef>
          </c:tx>
          <c:spPr>
            <a:ln w="28575" cap="rnd">
              <a:solidFill>
                <a:srgbClr val="C6DE89"/>
              </a:solidFill>
              <a:round/>
            </a:ln>
            <a:effectLst/>
          </c:spPr>
          <c:marker>
            <c:symbol val="none"/>
          </c:marker>
          <c:cat>
            <c:numRef>
              <c:f>'Data Dia 18'!$B$9:$K$9</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18'!$B$14:$K$14</c:f>
              <c:numCache>
                <c:formatCode>#,##0</c:formatCode>
                <c:ptCount val="10"/>
                <c:pt idx="0">
                  <c:v>8167</c:v>
                </c:pt>
                <c:pt idx="1">
                  <c:v>8676</c:v>
                </c:pt>
                <c:pt idx="2">
                  <c:v>8863</c:v>
                </c:pt>
                <c:pt idx="3">
                  <c:v>8288</c:v>
                </c:pt>
                <c:pt idx="4">
                  <c:v>7269</c:v>
                </c:pt>
                <c:pt idx="5">
                  <c:v>7037</c:v>
                </c:pt>
                <c:pt idx="6">
                  <c:v>6143</c:v>
                </c:pt>
                <c:pt idx="7">
                  <c:v>6422</c:v>
                </c:pt>
                <c:pt idx="8">
                  <c:v>6805</c:v>
                </c:pt>
                <c:pt idx="9">
                  <c:v>5282</c:v>
                </c:pt>
              </c:numCache>
            </c:numRef>
          </c:val>
          <c:smooth val="0"/>
          <c:extLst>
            <c:ext xmlns:c16="http://schemas.microsoft.com/office/drawing/2014/chart" uri="{C3380CC4-5D6E-409C-BE32-E72D297353CC}">
              <c16:uniqueId val="{00000004-9124-4EA5-B7C5-523E048DE77B}"/>
            </c:ext>
          </c:extLst>
        </c:ser>
        <c:ser>
          <c:idx val="6"/>
          <c:order val="5"/>
          <c:tx>
            <c:strRef>
              <c:f>'Data Dia 18'!$A$15</c:f>
              <c:strCache>
                <c:ptCount val="1"/>
                <c:pt idx="0">
                  <c:v>Rån och överfall</c:v>
                </c:pt>
              </c:strCache>
            </c:strRef>
          </c:tx>
          <c:spPr>
            <a:ln w="28575" cap="rnd">
              <a:solidFill>
                <a:srgbClr val="BBC6E5"/>
              </a:solidFill>
              <a:round/>
            </a:ln>
            <a:effectLst/>
          </c:spPr>
          <c:marker>
            <c:symbol val="none"/>
          </c:marker>
          <c:cat>
            <c:numRef>
              <c:f>'Data Dia 18'!$B$9:$K$9</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18'!$B$15:$K$15</c:f>
              <c:numCache>
                <c:formatCode>#,##0</c:formatCode>
                <c:ptCount val="10"/>
                <c:pt idx="0">
                  <c:v>7127</c:v>
                </c:pt>
                <c:pt idx="1">
                  <c:v>7458</c:v>
                </c:pt>
                <c:pt idx="2">
                  <c:v>6758</c:v>
                </c:pt>
                <c:pt idx="3">
                  <c:v>6815</c:v>
                </c:pt>
                <c:pt idx="4">
                  <c:v>7068</c:v>
                </c:pt>
                <c:pt idx="5">
                  <c:v>5801</c:v>
                </c:pt>
                <c:pt idx="6">
                  <c:v>4835</c:v>
                </c:pt>
                <c:pt idx="7">
                  <c:v>4541</c:v>
                </c:pt>
                <c:pt idx="8">
                  <c:v>4714</c:v>
                </c:pt>
                <c:pt idx="9">
                  <c:v>4465</c:v>
                </c:pt>
              </c:numCache>
            </c:numRef>
          </c:val>
          <c:smooth val="0"/>
          <c:extLst>
            <c:ext xmlns:c16="http://schemas.microsoft.com/office/drawing/2014/chart" uri="{C3380CC4-5D6E-409C-BE32-E72D297353CC}">
              <c16:uniqueId val="{00000005-9124-4EA5-B7C5-523E048DE77B}"/>
            </c:ext>
          </c:extLst>
        </c:ser>
        <c:ser>
          <c:idx val="7"/>
          <c:order val="6"/>
          <c:tx>
            <c:strRef>
              <c:f>'Data Dia 18'!$A$16</c:f>
              <c:strCache>
                <c:ptCount val="1"/>
                <c:pt idx="0">
                  <c:v>Inbrott och stöld, båtar mm</c:v>
                </c:pt>
              </c:strCache>
            </c:strRef>
          </c:tx>
          <c:spPr>
            <a:ln w="28575" cap="rnd">
              <a:solidFill>
                <a:sysClr val="window" lastClr="FFFFFF">
                  <a:lumMod val="85000"/>
                </a:sysClr>
              </a:solidFill>
              <a:round/>
            </a:ln>
            <a:effectLst/>
          </c:spPr>
          <c:marker>
            <c:symbol val="none"/>
          </c:marker>
          <c:cat>
            <c:numRef>
              <c:f>'Data Dia 18'!$B$9:$K$9</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18'!$B$16:$K$16</c:f>
              <c:numCache>
                <c:formatCode>#,##0</c:formatCode>
                <c:ptCount val="10"/>
                <c:pt idx="0">
                  <c:v>1832</c:v>
                </c:pt>
                <c:pt idx="1">
                  <c:v>1592</c:v>
                </c:pt>
                <c:pt idx="2">
                  <c:v>2241</c:v>
                </c:pt>
                <c:pt idx="3">
                  <c:v>2349</c:v>
                </c:pt>
                <c:pt idx="4">
                  <c:v>1351</c:v>
                </c:pt>
                <c:pt idx="5">
                  <c:v>996</c:v>
                </c:pt>
                <c:pt idx="6">
                  <c:v>934</c:v>
                </c:pt>
                <c:pt idx="7">
                  <c:v>747</c:v>
                </c:pt>
                <c:pt idx="8">
                  <c:v>2029</c:v>
                </c:pt>
                <c:pt idx="9">
                  <c:v>899</c:v>
                </c:pt>
              </c:numCache>
            </c:numRef>
          </c:val>
          <c:smooth val="0"/>
          <c:extLst>
            <c:ext xmlns:c16="http://schemas.microsoft.com/office/drawing/2014/chart" uri="{C3380CC4-5D6E-409C-BE32-E72D297353CC}">
              <c16:uniqueId val="{00000006-9124-4EA5-B7C5-523E048DE77B}"/>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0"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midCat"/>
      </c:valAx>
      <c:spPr>
        <a:noFill/>
        <a:ln>
          <a:noFill/>
        </a:ln>
        <a:effectLst/>
      </c:spPr>
    </c:plotArea>
    <c:legend>
      <c:legendPos val="b"/>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1"/>
          <c:order val="0"/>
          <c:tx>
            <c:strRef>
              <c:f>'Data Dia 2'!$B$10</c:f>
              <c:strCache>
                <c:ptCount val="1"/>
                <c:pt idx="0">
                  <c:v>Pensions- och livförsäkring</c:v>
                </c:pt>
              </c:strCache>
            </c:strRef>
          </c:tx>
          <c:spPr>
            <a:solidFill>
              <a:srgbClr val="6679BB"/>
            </a:solidFill>
            <a:ln>
              <a:noFill/>
            </a:ln>
            <a:effectLst/>
          </c:spPr>
          <c:invertIfNegative val="0"/>
          <c:cat>
            <c:numRef>
              <c:f>'Data Dia 2'!$A$11:$A$20</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2'!$B$11:$B$20</c:f>
              <c:numCache>
                <c:formatCode>0.0</c:formatCode>
                <c:ptCount val="10"/>
                <c:pt idx="0">
                  <c:v>222.39385292499998</c:v>
                </c:pt>
                <c:pt idx="1">
                  <c:v>207.64519797588002</c:v>
                </c:pt>
                <c:pt idx="2">
                  <c:v>230.7910157874</c:v>
                </c:pt>
                <c:pt idx="3">
                  <c:v>252.36230080789994</c:v>
                </c:pt>
                <c:pt idx="4">
                  <c:v>267.49488691799996</c:v>
                </c:pt>
                <c:pt idx="5">
                  <c:v>306.81643341400002</c:v>
                </c:pt>
                <c:pt idx="6">
                  <c:v>409.91521870400004</c:v>
                </c:pt>
                <c:pt idx="7">
                  <c:v>358.08016615399993</c:v>
                </c:pt>
                <c:pt idx="8">
                  <c:v>358.79190085499999</c:v>
                </c:pt>
                <c:pt idx="9">
                  <c:v>439.61520476796102</c:v>
                </c:pt>
              </c:numCache>
            </c:numRef>
          </c:val>
          <c:extLst>
            <c:ext xmlns:c16="http://schemas.microsoft.com/office/drawing/2014/chart" uri="{C3380CC4-5D6E-409C-BE32-E72D297353CC}">
              <c16:uniqueId val="{00000000-791B-4D7D-A003-1CAB861E9841}"/>
            </c:ext>
          </c:extLst>
        </c:ser>
        <c:ser>
          <c:idx val="2"/>
          <c:order val="1"/>
          <c:tx>
            <c:strRef>
              <c:f>'Data Dia 2'!$C$10</c:f>
              <c:strCache>
                <c:ptCount val="1"/>
                <c:pt idx="0">
                  <c:v>Skadeförsäkring</c:v>
                </c:pt>
              </c:strCache>
            </c:strRef>
          </c:tx>
          <c:spPr>
            <a:solidFill>
              <a:srgbClr val="FFD478"/>
            </a:solidFill>
            <a:ln>
              <a:noFill/>
            </a:ln>
            <a:effectLst/>
          </c:spPr>
          <c:invertIfNegative val="0"/>
          <c:cat>
            <c:numRef>
              <c:f>'Data Dia 2'!$A$11:$A$20</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2'!$C$11:$C$20</c:f>
              <c:numCache>
                <c:formatCode>0.0</c:formatCode>
                <c:ptCount val="10"/>
                <c:pt idx="0">
                  <c:v>73.840694192000001</c:v>
                </c:pt>
                <c:pt idx="1">
                  <c:v>80.154003211716287</c:v>
                </c:pt>
                <c:pt idx="2">
                  <c:v>84.714888815574511</c:v>
                </c:pt>
                <c:pt idx="3">
                  <c:v>87.92481695074639</c:v>
                </c:pt>
                <c:pt idx="4">
                  <c:v>92.022458750000013</c:v>
                </c:pt>
                <c:pt idx="5">
                  <c:v>95.075573714000001</c:v>
                </c:pt>
                <c:pt idx="6">
                  <c:v>99.735646610999993</c:v>
                </c:pt>
                <c:pt idx="7">
                  <c:v>104.122598982</c:v>
                </c:pt>
                <c:pt idx="8">
                  <c:v>110.12181984700003</c:v>
                </c:pt>
                <c:pt idx="9">
                  <c:v>116.14983214548501</c:v>
                </c:pt>
              </c:numCache>
            </c:numRef>
          </c:val>
          <c:extLst>
            <c:ext xmlns:c16="http://schemas.microsoft.com/office/drawing/2014/chart" uri="{C3380CC4-5D6E-409C-BE32-E72D297353CC}">
              <c16:uniqueId val="{00000001-791B-4D7D-A003-1CAB861E9841}"/>
            </c:ext>
          </c:extLst>
        </c:ser>
        <c:dLbls>
          <c:showLegendKey val="0"/>
          <c:showVal val="0"/>
          <c:showCatName val="0"/>
          <c:showSerName val="0"/>
          <c:showPercent val="0"/>
          <c:showBubbleSize val="0"/>
        </c:dLbls>
        <c:gapWidth val="80"/>
        <c:overlap val="10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0"/>
          <c:tx>
            <c:strRef>
              <c:f>'Data Dia 19'!$A$10</c:f>
              <c:strCache>
                <c:ptCount val="1"/>
                <c:pt idx="0">
                  <c:v>Inbrott och stöld, bostäder</c:v>
                </c:pt>
              </c:strCache>
            </c:strRef>
          </c:tx>
          <c:spPr>
            <a:ln w="28575" cap="rnd">
              <a:solidFill>
                <a:srgbClr val="6679BB"/>
              </a:solidFill>
              <a:round/>
            </a:ln>
            <a:effectLst/>
          </c:spPr>
          <c:marker>
            <c:symbol val="none"/>
          </c:marker>
          <c:cat>
            <c:numRef>
              <c:f>'Data Dia 19'!$B$9:$K$9</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19'!$B$10:$K$10</c:f>
              <c:numCache>
                <c:formatCode>#\ ##0.0000</c:formatCode>
                <c:ptCount val="10"/>
                <c:pt idx="0">
                  <c:v>0.807311</c:v>
                </c:pt>
                <c:pt idx="1">
                  <c:v>0.85912321999999997</c:v>
                </c:pt>
                <c:pt idx="2">
                  <c:v>1.0365660000000001</c:v>
                </c:pt>
                <c:pt idx="3">
                  <c:v>0.69647943800000001</c:v>
                </c:pt>
                <c:pt idx="4">
                  <c:v>0.61238355200000005</c:v>
                </c:pt>
                <c:pt idx="5">
                  <c:v>0.57195328999999995</c:v>
                </c:pt>
                <c:pt idx="6">
                  <c:v>0.49489462400000001</c:v>
                </c:pt>
                <c:pt idx="7">
                  <c:v>0.50547164607000006</c:v>
                </c:pt>
                <c:pt idx="8">
                  <c:v>0.48204085099999999</c:v>
                </c:pt>
                <c:pt idx="9">
                  <c:v>0.52360142499999995</c:v>
                </c:pt>
              </c:numCache>
            </c:numRef>
          </c:val>
          <c:smooth val="0"/>
          <c:extLst>
            <c:ext xmlns:c16="http://schemas.microsoft.com/office/drawing/2014/chart" uri="{C3380CC4-5D6E-409C-BE32-E72D297353CC}">
              <c16:uniqueId val="{00000000-8FB7-4C2C-BF5A-778E193C262A}"/>
            </c:ext>
          </c:extLst>
        </c:ser>
        <c:ser>
          <c:idx val="2"/>
          <c:order val="1"/>
          <c:tx>
            <c:strRef>
              <c:f>'Data Dia 19'!$A$11</c:f>
              <c:strCache>
                <c:ptCount val="1"/>
                <c:pt idx="0">
                  <c:v>Cykelstöld</c:v>
                </c:pt>
              </c:strCache>
            </c:strRef>
          </c:tx>
          <c:spPr>
            <a:ln w="28575" cap="rnd">
              <a:solidFill>
                <a:srgbClr val="FFD478"/>
              </a:solidFill>
              <a:round/>
            </a:ln>
            <a:effectLst/>
          </c:spPr>
          <c:marker>
            <c:symbol val="none"/>
          </c:marker>
          <c:cat>
            <c:numRef>
              <c:f>'Data Dia 19'!$B$9:$K$9</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19'!$B$11:$K$11</c:f>
              <c:numCache>
                <c:formatCode>#\ ##0.0000</c:formatCode>
                <c:ptCount val="10"/>
                <c:pt idx="0">
                  <c:v>0.119336</c:v>
                </c:pt>
                <c:pt idx="1">
                  <c:v>0.17191952299999999</c:v>
                </c:pt>
                <c:pt idx="2">
                  <c:v>0.14532400000000001</c:v>
                </c:pt>
                <c:pt idx="3">
                  <c:v>0.164971653</c:v>
                </c:pt>
                <c:pt idx="4">
                  <c:v>0.193419269</c:v>
                </c:pt>
                <c:pt idx="5">
                  <c:v>0.25026955000000001</c:v>
                </c:pt>
                <c:pt idx="6">
                  <c:v>0.22736196</c:v>
                </c:pt>
                <c:pt idx="7">
                  <c:v>0.24339864750000001</c:v>
                </c:pt>
                <c:pt idx="8">
                  <c:v>0.23191131300000001</c:v>
                </c:pt>
                <c:pt idx="9">
                  <c:v>0.23016803799999999</c:v>
                </c:pt>
              </c:numCache>
            </c:numRef>
          </c:val>
          <c:smooth val="0"/>
          <c:extLst>
            <c:ext xmlns:c16="http://schemas.microsoft.com/office/drawing/2014/chart" uri="{C3380CC4-5D6E-409C-BE32-E72D297353CC}">
              <c16:uniqueId val="{00000001-8FB7-4C2C-BF5A-778E193C262A}"/>
            </c:ext>
          </c:extLst>
        </c:ser>
        <c:ser>
          <c:idx val="3"/>
          <c:order val="2"/>
          <c:tx>
            <c:strRef>
              <c:f>'Data Dia 19'!$A$12</c:f>
              <c:strCache>
                <c:ptCount val="1"/>
                <c:pt idx="0">
                  <c:v>Inbrott och stöld, fordon</c:v>
                </c:pt>
              </c:strCache>
            </c:strRef>
          </c:tx>
          <c:spPr>
            <a:ln w="28575" cap="rnd">
              <a:solidFill>
                <a:srgbClr val="E93E84"/>
              </a:solidFill>
              <a:round/>
            </a:ln>
            <a:effectLst/>
          </c:spPr>
          <c:marker>
            <c:symbol val="none"/>
          </c:marker>
          <c:cat>
            <c:numRef>
              <c:f>'Data Dia 19'!$B$9:$K$9</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19'!$B$12:$K$12</c:f>
              <c:numCache>
                <c:formatCode>#\ ##0.0000</c:formatCode>
                <c:ptCount val="10"/>
                <c:pt idx="0">
                  <c:v>0.75073736800000002</c:v>
                </c:pt>
                <c:pt idx="1">
                  <c:v>0.87640663699999999</c:v>
                </c:pt>
                <c:pt idx="2">
                  <c:v>0.89785637900000004</c:v>
                </c:pt>
                <c:pt idx="3">
                  <c:v>0.82307121900000002</c:v>
                </c:pt>
                <c:pt idx="4">
                  <c:v>0.91152321800000002</c:v>
                </c:pt>
              </c:numCache>
            </c:numRef>
          </c:val>
          <c:smooth val="0"/>
          <c:extLst>
            <c:ext xmlns:c16="http://schemas.microsoft.com/office/drawing/2014/chart" uri="{C3380CC4-5D6E-409C-BE32-E72D297353CC}">
              <c16:uniqueId val="{00000002-8FB7-4C2C-BF5A-778E193C262A}"/>
            </c:ext>
          </c:extLst>
        </c:ser>
        <c:ser>
          <c:idx val="4"/>
          <c:order val="3"/>
          <c:tx>
            <c:strRef>
              <c:f>'Data Dia 19'!$A$13</c:f>
              <c:strCache>
                <c:ptCount val="1"/>
                <c:pt idx="0">
                  <c:v>Inbrott och stöld, fordon 2</c:v>
                </c:pt>
              </c:strCache>
            </c:strRef>
          </c:tx>
          <c:spPr>
            <a:ln w="28575" cap="rnd">
              <a:solidFill>
                <a:srgbClr val="E93E84"/>
              </a:solidFill>
              <a:round/>
            </a:ln>
            <a:effectLst/>
          </c:spPr>
          <c:marker>
            <c:symbol val="none"/>
          </c:marker>
          <c:cat>
            <c:numRef>
              <c:f>'Data Dia 19'!$B$9:$K$9</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19'!$B$13:$K$13</c:f>
              <c:numCache>
                <c:formatCode>#\ ##0.0000</c:formatCode>
                <c:ptCount val="10"/>
                <c:pt idx="5">
                  <c:v>1.0177025909999999</c:v>
                </c:pt>
                <c:pt idx="6">
                  <c:v>0.971410306</c:v>
                </c:pt>
                <c:pt idx="7">
                  <c:v>1.0449406910000001</c:v>
                </c:pt>
                <c:pt idx="8">
                  <c:v>1.1247805794000001</c:v>
                </c:pt>
                <c:pt idx="9">
                  <c:v>1.0404224884000002</c:v>
                </c:pt>
              </c:numCache>
            </c:numRef>
          </c:val>
          <c:smooth val="0"/>
          <c:extLst>
            <c:ext xmlns:c16="http://schemas.microsoft.com/office/drawing/2014/chart" uri="{C3380CC4-5D6E-409C-BE32-E72D297353CC}">
              <c16:uniqueId val="{00000003-8FB7-4C2C-BF5A-778E193C262A}"/>
            </c:ext>
          </c:extLst>
        </c:ser>
        <c:ser>
          <c:idx val="5"/>
          <c:order val="4"/>
          <c:tx>
            <c:strRef>
              <c:f>'Data Dia 19'!$A$14</c:f>
              <c:strCache>
                <c:ptCount val="1"/>
                <c:pt idx="0">
                  <c:v>Inbrott och stöld, företag</c:v>
                </c:pt>
              </c:strCache>
            </c:strRef>
          </c:tx>
          <c:spPr>
            <a:ln w="28575" cap="rnd">
              <a:solidFill>
                <a:srgbClr val="C6DE89"/>
              </a:solidFill>
              <a:round/>
            </a:ln>
            <a:effectLst/>
          </c:spPr>
          <c:marker>
            <c:symbol val="none"/>
          </c:marker>
          <c:cat>
            <c:numRef>
              <c:f>'Data Dia 19'!$B$9:$K$9</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19'!$B$14:$K$14</c:f>
              <c:numCache>
                <c:formatCode>#\ ##0.0000</c:formatCode>
                <c:ptCount val="10"/>
                <c:pt idx="0">
                  <c:v>0.31727699999999998</c:v>
                </c:pt>
                <c:pt idx="1">
                  <c:v>0.35293363</c:v>
                </c:pt>
                <c:pt idx="2">
                  <c:v>0.37043199999999998</c:v>
                </c:pt>
                <c:pt idx="3">
                  <c:v>0.36484424100000001</c:v>
                </c:pt>
                <c:pt idx="4">
                  <c:v>0.32843803199999999</c:v>
                </c:pt>
                <c:pt idx="5">
                  <c:v>0.33413312000000001</c:v>
                </c:pt>
                <c:pt idx="6">
                  <c:v>0.29812328999999999</c:v>
                </c:pt>
                <c:pt idx="7">
                  <c:v>0.40254477999999999</c:v>
                </c:pt>
                <c:pt idx="8">
                  <c:v>0.39444213500000003</c:v>
                </c:pt>
                <c:pt idx="9">
                  <c:v>0.24506071600000001</c:v>
                </c:pt>
              </c:numCache>
            </c:numRef>
          </c:val>
          <c:smooth val="0"/>
          <c:extLst>
            <c:ext xmlns:c16="http://schemas.microsoft.com/office/drawing/2014/chart" uri="{C3380CC4-5D6E-409C-BE32-E72D297353CC}">
              <c16:uniqueId val="{00000004-8FB7-4C2C-BF5A-778E193C262A}"/>
            </c:ext>
          </c:extLst>
        </c:ser>
        <c:ser>
          <c:idx val="6"/>
          <c:order val="5"/>
          <c:tx>
            <c:strRef>
              <c:f>'Data Dia 19'!$A$15</c:f>
              <c:strCache>
                <c:ptCount val="1"/>
                <c:pt idx="0">
                  <c:v>Rån och överfall</c:v>
                </c:pt>
              </c:strCache>
            </c:strRef>
          </c:tx>
          <c:spPr>
            <a:ln w="28575" cap="rnd">
              <a:solidFill>
                <a:srgbClr val="BBC6E5"/>
              </a:solidFill>
              <a:round/>
            </a:ln>
            <a:effectLst/>
          </c:spPr>
          <c:marker>
            <c:symbol val="none"/>
          </c:marker>
          <c:cat>
            <c:numRef>
              <c:f>'Data Dia 19'!$B$9:$K$9</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19'!$B$15:$K$15</c:f>
              <c:numCache>
                <c:formatCode>#\ ##0.0000</c:formatCode>
                <c:ptCount val="10"/>
                <c:pt idx="0">
                  <c:v>9.5255000000000006E-2</c:v>
                </c:pt>
                <c:pt idx="1">
                  <c:v>0.11774900000000001</c:v>
                </c:pt>
                <c:pt idx="2">
                  <c:v>0.107977</c:v>
                </c:pt>
                <c:pt idx="3">
                  <c:v>0.109449068</c:v>
                </c:pt>
                <c:pt idx="4">
                  <c:v>0.115694253</c:v>
                </c:pt>
                <c:pt idx="5">
                  <c:v>9.7892440999999997E-2</c:v>
                </c:pt>
                <c:pt idx="6">
                  <c:v>8.2786843999999998E-2</c:v>
                </c:pt>
                <c:pt idx="7">
                  <c:v>7.5909805999999996E-2</c:v>
                </c:pt>
                <c:pt idx="8">
                  <c:v>8.3107629000000002E-2</c:v>
                </c:pt>
                <c:pt idx="9">
                  <c:v>6.7878400000000005E-2</c:v>
                </c:pt>
              </c:numCache>
            </c:numRef>
          </c:val>
          <c:smooth val="0"/>
          <c:extLst>
            <c:ext xmlns:c16="http://schemas.microsoft.com/office/drawing/2014/chart" uri="{C3380CC4-5D6E-409C-BE32-E72D297353CC}">
              <c16:uniqueId val="{00000005-8FB7-4C2C-BF5A-778E193C262A}"/>
            </c:ext>
          </c:extLst>
        </c:ser>
        <c:ser>
          <c:idx val="7"/>
          <c:order val="6"/>
          <c:tx>
            <c:strRef>
              <c:f>'Data Dia 19'!$A$16</c:f>
              <c:strCache>
                <c:ptCount val="1"/>
                <c:pt idx="0">
                  <c:v>Inbrott och stöld, båtar mm</c:v>
                </c:pt>
              </c:strCache>
            </c:strRef>
          </c:tx>
          <c:spPr>
            <a:ln w="28575" cap="rnd">
              <a:solidFill>
                <a:sysClr val="window" lastClr="FFFFFF">
                  <a:lumMod val="85000"/>
                </a:sysClr>
              </a:solidFill>
              <a:round/>
            </a:ln>
            <a:effectLst/>
          </c:spPr>
          <c:marker>
            <c:symbol val="none"/>
          </c:marker>
          <c:cat>
            <c:numRef>
              <c:f>'Data Dia 19'!$B$9:$K$9</c:f>
              <c:numCache>
                <c:formatCode>0</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19'!$B$16:$K$16</c:f>
              <c:numCache>
                <c:formatCode>#\ ##0.0000</c:formatCode>
                <c:ptCount val="10"/>
                <c:pt idx="0">
                  <c:v>5.5943E-2</c:v>
                </c:pt>
                <c:pt idx="1">
                  <c:v>5.7786999999999998E-2</c:v>
                </c:pt>
                <c:pt idx="2">
                  <c:v>7.0026000000000005E-2</c:v>
                </c:pt>
                <c:pt idx="3">
                  <c:v>5.7901290000000001E-2</c:v>
                </c:pt>
                <c:pt idx="4">
                  <c:v>5.4716266E-2</c:v>
                </c:pt>
                <c:pt idx="5">
                  <c:v>2.9660224999999998E-2</c:v>
                </c:pt>
                <c:pt idx="6">
                  <c:v>3.1919204E-2</c:v>
                </c:pt>
                <c:pt idx="7">
                  <c:v>3.1337027000000003E-2</c:v>
                </c:pt>
                <c:pt idx="8">
                  <c:v>6.1884714E-2</c:v>
                </c:pt>
                <c:pt idx="9">
                  <c:v>4.7149576999999998E-2</c:v>
                </c:pt>
              </c:numCache>
            </c:numRef>
          </c:val>
          <c:smooth val="0"/>
          <c:extLst>
            <c:ext xmlns:c16="http://schemas.microsoft.com/office/drawing/2014/chart" uri="{C3380CC4-5D6E-409C-BE32-E72D297353CC}">
              <c16:uniqueId val="{00000006-8FB7-4C2C-BF5A-778E193C262A}"/>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0"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midCat"/>
      </c:valAx>
      <c:spPr>
        <a:noFill/>
        <a:ln>
          <a:noFill/>
        </a:ln>
        <a:effectLst/>
      </c:spPr>
    </c:plotArea>
    <c:legend>
      <c:legendPos val="b"/>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2"/>
          <c:order val="0"/>
          <c:tx>
            <c:strRef>
              <c:f>'Data Dia 20'!$D$9</c:f>
              <c:strCache>
                <c:ptCount val="1"/>
                <c:pt idx="0">
                  <c:v>Villor</c:v>
                </c:pt>
              </c:strCache>
            </c:strRef>
          </c:tx>
          <c:spPr>
            <a:solidFill>
              <a:srgbClr val="6679BB"/>
            </a:solidFill>
            <a:ln>
              <a:noFill/>
            </a:ln>
            <a:effectLst/>
          </c:spPr>
          <c:invertIfNegative val="0"/>
          <c:cat>
            <c:numRef>
              <c:f>'Data Dia 20'!$A$10:$A$19</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20'!$D$10:$D$19</c:f>
              <c:numCache>
                <c:formatCode>#,##0</c:formatCode>
                <c:ptCount val="10"/>
                <c:pt idx="0">
                  <c:v>7676</c:v>
                </c:pt>
                <c:pt idx="1">
                  <c:v>10640</c:v>
                </c:pt>
                <c:pt idx="2">
                  <c:v>8057</c:v>
                </c:pt>
                <c:pt idx="3">
                  <c:v>11369</c:v>
                </c:pt>
                <c:pt idx="4">
                  <c:v>14094</c:v>
                </c:pt>
                <c:pt idx="5">
                  <c:v>9162</c:v>
                </c:pt>
                <c:pt idx="6">
                  <c:v>11389</c:v>
                </c:pt>
                <c:pt idx="7">
                  <c:v>9881</c:v>
                </c:pt>
                <c:pt idx="8">
                  <c:v>8923</c:v>
                </c:pt>
                <c:pt idx="9">
                  <c:v>10673</c:v>
                </c:pt>
              </c:numCache>
            </c:numRef>
          </c:val>
          <c:extLst>
            <c:ext xmlns:c16="http://schemas.microsoft.com/office/drawing/2014/chart" uri="{C3380CC4-5D6E-409C-BE32-E72D297353CC}">
              <c16:uniqueId val="{00000000-9DBE-4715-B8AE-257926DA19D7}"/>
            </c:ext>
          </c:extLst>
        </c:ser>
        <c:ser>
          <c:idx val="0"/>
          <c:order val="1"/>
          <c:tx>
            <c:strRef>
              <c:f>'Data Dia 20'!$B$9</c:f>
              <c:strCache>
                <c:ptCount val="1"/>
                <c:pt idx="0">
                  <c:v>Fritidshus</c:v>
                </c:pt>
              </c:strCache>
            </c:strRef>
          </c:tx>
          <c:spPr>
            <a:solidFill>
              <a:srgbClr val="FFD478"/>
            </a:solidFill>
            <a:ln>
              <a:noFill/>
            </a:ln>
            <a:effectLst/>
          </c:spPr>
          <c:invertIfNegative val="0"/>
          <c:cat>
            <c:numRef>
              <c:f>'Data Dia 20'!$A$10:$A$19</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20'!$B$10:$B$19</c:f>
              <c:numCache>
                <c:formatCode>#,##0</c:formatCode>
                <c:ptCount val="10"/>
                <c:pt idx="0">
                  <c:v>1035</c:v>
                </c:pt>
                <c:pt idx="1">
                  <c:v>1210</c:v>
                </c:pt>
                <c:pt idx="2">
                  <c:v>929</c:v>
                </c:pt>
                <c:pt idx="3">
                  <c:v>1423</c:v>
                </c:pt>
                <c:pt idx="4">
                  <c:v>1914</c:v>
                </c:pt>
                <c:pt idx="5">
                  <c:v>1265</c:v>
                </c:pt>
                <c:pt idx="6">
                  <c:v>1920</c:v>
                </c:pt>
                <c:pt idx="7">
                  <c:v>1456</c:v>
                </c:pt>
                <c:pt idx="8">
                  <c:v>1184</c:v>
                </c:pt>
                <c:pt idx="9">
                  <c:v>1512</c:v>
                </c:pt>
              </c:numCache>
            </c:numRef>
          </c:val>
          <c:extLst>
            <c:ext xmlns:c16="http://schemas.microsoft.com/office/drawing/2014/chart" uri="{C3380CC4-5D6E-409C-BE32-E72D297353CC}">
              <c16:uniqueId val="{00000001-9DBE-4715-B8AE-257926DA19D7}"/>
            </c:ext>
          </c:extLst>
        </c:ser>
        <c:ser>
          <c:idx val="3"/>
          <c:order val="2"/>
          <c:tx>
            <c:strRef>
              <c:f>'Data Dia 20'!$E$9</c:f>
              <c:strCache>
                <c:ptCount val="1"/>
                <c:pt idx="0">
                  <c:v>Övriga bostäder</c:v>
                </c:pt>
              </c:strCache>
            </c:strRef>
          </c:tx>
          <c:spPr>
            <a:solidFill>
              <a:srgbClr val="E93E84"/>
            </a:solidFill>
            <a:ln>
              <a:noFill/>
            </a:ln>
            <a:effectLst/>
          </c:spPr>
          <c:invertIfNegative val="0"/>
          <c:cat>
            <c:numRef>
              <c:f>'Data Dia 20'!$A$10:$A$19</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20'!$E$10:$E$19</c:f>
              <c:numCache>
                <c:formatCode>#,##0</c:formatCode>
                <c:ptCount val="10"/>
                <c:pt idx="0">
                  <c:v>5342</c:v>
                </c:pt>
                <c:pt idx="1">
                  <c:v>7097</c:v>
                </c:pt>
                <c:pt idx="2">
                  <c:v>6137</c:v>
                </c:pt>
                <c:pt idx="3">
                  <c:v>6889</c:v>
                </c:pt>
                <c:pt idx="4">
                  <c:v>8788</c:v>
                </c:pt>
                <c:pt idx="5">
                  <c:v>7729</c:v>
                </c:pt>
                <c:pt idx="6">
                  <c:v>7856</c:v>
                </c:pt>
                <c:pt idx="7">
                  <c:v>7548</c:v>
                </c:pt>
                <c:pt idx="8">
                  <c:v>6919</c:v>
                </c:pt>
                <c:pt idx="9">
                  <c:v>7404</c:v>
                </c:pt>
              </c:numCache>
            </c:numRef>
          </c:val>
          <c:extLst>
            <c:ext xmlns:c16="http://schemas.microsoft.com/office/drawing/2014/chart" uri="{C3380CC4-5D6E-409C-BE32-E72D297353CC}">
              <c16:uniqueId val="{00000002-9DBE-4715-B8AE-257926DA19D7}"/>
            </c:ext>
          </c:extLst>
        </c:ser>
        <c:ser>
          <c:idx val="1"/>
          <c:order val="3"/>
          <c:tx>
            <c:strRef>
              <c:f>'Data Dia 20'!$C$9</c:f>
              <c:strCache>
                <c:ptCount val="1"/>
                <c:pt idx="0">
                  <c:v>Företag</c:v>
                </c:pt>
              </c:strCache>
            </c:strRef>
          </c:tx>
          <c:spPr>
            <a:solidFill>
              <a:srgbClr val="C6DE89"/>
            </a:solidFill>
            <a:ln>
              <a:noFill/>
            </a:ln>
            <a:effectLst/>
          </c:spPr>
          <c:invertIfNegative val="0"/>
          <c:cat>
            <c:numRef>
              <c:f>'Data Dia 20'!$A$10:$A$19</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20'!$C$10:$C$19</c:f>
              <c:numCache>
                <c:formatCode>#,##0</c:formatCode>
                <c:ptCount val="10"/>
                <c:pt idx="0">
                  <c:v>4958</c:v>
                </c:pt>
                <c:pt idx="1">
                  <c:v>5802</c:v>
                </c:pt>
                <c:pt idx="2">
                  <c:v>5526</c:v>
                </c:pt>
                <c:pt idx="3">
                  <c:v>7060</c:v>
                </c:pt>
                <c:pt idx="4">
                  <c:v>8218</c:v>
                </c:pt>
                <c:pt idx="5">
                  <c:v>6165</c:v>
                </c:pt>
                <c:pt idx="6">
                  <c:v>6796</c:v>
                </c:pt>
                <c:pt idx="7">
                  <c:v>6533</c:v>
                </c:pt>
                <c:pt idx="8">
                  <c:v>6274</c:v>
                </c:pt>
                <c:pt idx="9">
                  <c:v>6501</c:v>
                </c:pt>
              </c:numCache>
            </c:numRef>
          </c:val>
          <c:extLst>
            <c:ext xmlns:c16="http://schemas.microsoft.com/office/drawing/2014/chart" uri="{C3380CC4-5D6E-409C-BE32-E72D297353CC}">
              <c16:uniqueId val="{00000003-9DBE-4715-B8AE-257926DA19D7}"/>
            </c:ext>
          </c:extLst>
        </c:ser>
        <c:ser>
          <c:idx val="4"/>
          <c:order val="4"/>
          <c:tx>
            <c:strRef>
              <c:f>'Data Dia 20'!$F$9</c:f>
              <c:strCache>
                <c:ptCount val="1"/>
                <c:pt idx="0">
                  <c:v>Övrigt</c:v>
                </c:pt>
              </c:strCache>
            </c:strRef>
          </c:tx>
          <c:spPr>
            <a:solidFill>
              <a:sysClr val="window" lastClr="FFFFFF">
                <a:lumMod val="75000"/>
              </a:sysClr>
            </a:solidFill>
            <a:ln>
              <a:noFill/>
            </a:ln>
            <a:effectLst/>
          </c:spPr>
          <c:invertIfNegative val="0"/>
          <c:cat>
            <c:numRef>
              <c:f>'Data Dia 20'!$A$10:$A$19</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20'!$F$10:$F$19</c:f>
              <c:numCache>
                <c:formatCode>#,##0</c:formatCode>
                <c:ptCount val="10"/>
                <c:pt idx="0">
                  <c:v>308</c:v>
                </c:pt>
                <c:pt idx="1">
                  <c:v>143</c:v>
                </c:pt>
                <c:pt idx="2">
                  <c:v>315</c:v>
                </c:pt>
                <c:pt idx="3">
                  <c:v>764</c:v>
                </c:pt>
                <c:pt idx="4">
                  <c:v>153</c:v>
                </c:pt>
                <c:pt idx="5">
                  <c:v>178</c:v>
                </c:pt>
                <c:pt idx="6">
                  <c:v>144</c:v>
                </c:pt>
                <c:pt idx="7">
                  <c:v>128</c:v>
                </c:pt>
                <c:pt idx="8">
                  <c:v>260</c:v>
                </c:pt>
                <c:pt idx="9">
                  <c:v>175</c:v>
                </c:pt>
              </c:numCache>
            </c:numRef>
          </c:val>
          <c:extLst>
            <c:ext xmlns:c16="http://schemas.microsoft.com/office/drawing/2014/chart" uri="{C3380CC4-5D6E-409C-BE32-E72D297353CC}">
              <c16:uniqueId val="{00000004-9DBE-4715-B8AE-257926DA19D7}"/>
            </c:ext>
          </c:extLst>
        </c:ser>
        <c:dLbls>
          <c:showLegendKey val="0"/>
          <c:showVal val="0"/>
          <c:showCatName val="0"/>
          <c:showSerName val="0"/>
          <c:showPercent val="0"/>
          <c:showBubbleSize val="0"/>
        </c:dLbls>
        <c:gapWidth val="80"/>
        <c:overlap val="100"/>
        <c:axId val="533070608"/>
        <c:axId val="533070936"/>
      </c:barChart>
      <c:lineChart>
        <c:grouping val="standard"/>
        <c:varyColors val="0"/>
        <c:ser>
          <c:idx val="5"/>
          <c:order val="5"/>
          <c:tx>
            <c:strRef>
              <c:f>'Data Dia 20'!$I$9</c:f>
              <c:strCache>
                <c:ptCount val="1"/>
                <c:pt idx="0">
                  <c:v>Totalt skadebelopp (höger axel)</c:v>
                </c:pt>
              </c:strCache>
            </c:strRef>
          </c:tx>
          <c:spPr>
            <a:ln w="22225" cap="rnd">
              <a:solidFill>
                <a:sysClr val="windowText" lastClr="000000"/>
              </a:solidFill>
              <a:round/>
            </a:ln>
            <a:effectLst/>
          </c:spPr>
          <c:marker>
            <c:symbol val="none"/>
          </c:marker>
          <c:cat>
            <c:numRef>
              <c:f>'Data Dia 20'!$A$10:$A$19</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20'!$I$10:$I$19</c:f>
              <c:numCache>
                <c:formatCode>0.0</c:formatCode>
                <c:ptCount val="10"/>
                <c:pt idx="0">
                  <c:v>3.9977490000000002</c:v>
                </c:pt>
                <c:pt idx="1">
                  <c:v>4.6773301050000002</c:v>
                </c:pt>
                <c:pt idx="2">
                  <c:v>5.5070560000000004</c:v>
                </c:pt>
                <c:pt idx="3">
                  <c:v>6.4290351030000004</c:v>
                </c:pt>
                <c:pt idx="4">
                  <c:v>6.0675018290000002</c:v>
                </c:pt>
                <c:pt idx="5">
                  <c:v>7.0202355760000001</c:v>
                </c:pt>
                <c:pt idx="6">
                  <c:v>6.0512558529999998</c:v>
                </c:pt>
                <c:pt idx="7">
                  <c:v>6.5639333690899999</c:v>
                </c:pt>
                <c:pt idx="8">
                  <c:v>10.269219583959998</c:v>
                </c:pt>
                <c:pt idx="9">
                  <c:v>6.2702611810000004</c:v>
                </c:pt>
              </c:numCache>
            </c:numRef>
          </c:val>
          <c:smooth val="0"/>
          <c:extLst>
            <c:ext xmlns:c16="http://schemas.microsoft.com/office/drawing/2014/chart" uri="{C3380CC4-5D6E-409C-BE32-E72D297353CC}">
              <c16:uniqueId val="{00000005-9DBE-4715-B8AE-257926DA19D7}"/>
            </c:ext>
          </c:extLst>
        </c:ser>
        <c:dLbls>
          <c:showLegendKey val="0"/>
          <c:showVal val="0"/>
          <c:showCatName val="0"/>
          <c:showSerName val="0"/>
          <c:showPercent val="0"/>
          <c:showBubbleSize val="0"/>
        </c:dLbls>
        <c:marker val="1"/>
        <c:smooth val="0"/>
        <c:axId val="580740239"/>
        <c:axId val="580745039"/>
      </c:line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valAx>
        <c:axId val="580745039"/>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80740239"/>
        <c:crosses val="max"/>
        <c:crossBetween val="between"/>
      </c:valAx>
      <c:catAx>
        <c:axId val="580740239"/>
        <c:scaling>
          <c:orientation val="minMax"/>
        </c:scaling>
        <c:delete val="1"/>
        <c:axPos val="b"/>
        <c:numFmt formatCode="General" sourceLinked="1"/>
        <c:majorTickMark val="out"/>
        <c:minorTickMark val="none"/>
        <c:tickLblPos val="nextTo"/>
        <c:crossAx val="580745039"/>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00983788791107"/>
          <c:y val="3.9393939393939391E-2"/>
          <c:w val="0.8566226956924502"/>
          <c:h val="0.6288255786208542"/>
        </c:manualLayout>
      </c:layout>
      <c:barChart>
        <c:barDir val="col"/>
        <c:grouping val="stacked"/>
        <c:varyColors val="0"/>
        <c:ser>
          <c:idx val="2"/>
          <c:order val="1"/>
          <c:tx>
            <c:strRef>
              <c:f>'Data Dia 21'!$D$9</c:f>
              <c:strCache>
                <c:ptCount val="1"/>
                <c:pt idx="0">
                  <c:v>Naturorsakad skada, övrigt (från 2015)</c:v>
                </c:pt>
              </c:strCache>
            </c:strRef>
          </c:tx>
          <c:spPr>
            <a:solidFill>
              <a:srgbClr val="FFD478"/>
            </a:solidFill>
            <a:ln>
              <a:noFill/>
            </a:ln>
            <a:effectLst/>
          </c:spPr>
          <c:invertIfNegative val="0"/>
          <c:cat>
            <c:numRef>
              <c:f>'Data Dia 21'!$A$10:$A$48</c:f>
              <c:numCache>
                <c:formatCode>General</c:formatCode>
                <c:ptCount val="39"/>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numCache>
            </c:numRef>
          </c:cat>
          <c:val>
            <c:numRef>
              <c:f>'Data Dia 21'!$D$10:$D$48</c:f>
              <c:numCache>
                <c:formatCode>#,##0</c:formatCode>
                <c:ptCount val="39"/>
                <c:pt idx="30">
                  <c:v>3439</c:v>
                </c:pt>
                <c:pt idx="31">
                  <c:v>880</c:v>
                </c:pt>
                <c:pt idx="32">
                  <c:v>626</c:v>
                </c:pt>
                <c:pt idx="33">
                  <c:v>1698</c:v>
                </c:pt>
                <c:pt idx="34">
                  <c:v>2064</c:v>
                </c:pt>
                <c:pt idx="35">
                  <c:v>1114</c:v>
                </c:pt>
                <c:pt idx="36">
                  <c:v>2542</c:v>
                </c:pt>
                <c:pt idx="37">
                  <c:v>1947</c:v>
                </c:pt>
                <c:pt idx="38" formatCode="General">
                  <c:v>2557</c:v>
                </c:pt>
              </c:numCache>
            </c:numRef>
          </c:val>
          <c:extLst>
            <c:ext xmlns:c16="http://schemas.microsoft.com/office/drawing/2014/chart" uri="{C3380CC4-5D6E-409C-BE32-E72D297353CC}">
              <c16:uniqueId val="{00000000-B1F4-47A3-8989-17C48DC52165}"/>
            </c:ext>
          </c:extLst>
        </c:ser>
        <c:ser>
          <c:idx val="0"/>
          <c:order val="2"/>
          <c:tx>
            <c:strRef>
              <c:f>'Data Dia 21'!$B$9</c:f>
              <c:strCache>
                <c:ptCount val="1"/>
                <c:pt idx="0">
                  <c:v>Naturorsakad skada, översvämning (från 2011)</c:v>
                </c:pt>
              </c:strCache>
            </c:strRef>
          </c:tx>
          <c:spPr>
            <a:solidFill>
              <a:srgbClr val="6679BB"/>
            </a:solidFill>
            <a:ln>
              <a:noFill/>
            </a:ln>
            <a:effectLst/>
          </c:spPr>
          <c:invertIfNegative val="0"/>
          <c:cat>
            <c:numRef>
              <c:f>'Data Dia 21'!$A$10:$A$48</c:f>
              <c:numCache>
                <c:formatCode>General</c:formatCode>
                <c:ptCount val="39"/>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numCache>
            </c:numRef>
          </c:cat>
          <c:val>
            <c:numRef>
              <c:f>'Data Dia 21'!$B$10:$B$48</c:f>
              <c:numCache>
                <c:formatCode>#,##0</c:formatCode>
                <c:ptCount val="39"/>
                <c:pt idx="26">
                  <c:v>6809</c:v>
                </c:pt>
                <c:pt idx="27">
                  <c:v>3629</c:v>
                </c:pt>
                <c:pt idx="28">
                  <c:v>3486</c:v>
                </c:pt>
                <c:pt idx="29">
                  <c:v>17667</c:v>
                </c:pt>
                <c:pt idx="30">
                  <c:v>3502</c:v>
                </c:pt>
                <c:pt idx="31">
                  <c:v>3325</c:v>
                </c:pt>
                <c:pt idx="32">
                  <c:v>4133</c:v>
                </c:pt>
                <c:pt idx="33">
                  <c:v>4676</c:v>
                </c:pt>
                <c:pt idx="34">
                  <c:v>5313</c:v>
                </c:pt>
                <c:pt idx="35">
                  <c:v>5119</c:v>
                </c:pt>
                <c:pt idx="36">
                  <c:v>16063</c:v>
                </c:pt>
                <c:pt idx="37">
                  <c:v>4563</c:v>
                </c:pt>
                <c:pt idx="38" formatCode="General">
                  <c:v>14020</c:v>
                </c:pt>
              </c:numCache>
            </c:numRef>
          </c:val>
          <c:extLst>
            <c:ext xmlns:c16="http://schemas.microsoft.com/office/drawing/2014/chart" uri="{C3380CC4-5D6E-409C-BE32-E72D297353CC}">
              <c16:uniqueId val="{00000001-B1F4-47A3-8989-17C48DC52165}"/>
            </c:ext>
          </c:extLst>
        </c:ser>
        <c:ser>
          <c:idx val="1"/>
          <c:order val="3"/>
          <c:tx>
            <c:strRef>
              <c:f>'Data Dia 21'!$C$9</c:f>
              <c:strCache>
                <c:ptCount val="1"/>
                <c:pt idx="0">
                  <c:v>Naturorsakad skada, storm</c:v>
                </c:pt>
              </c:strCache>
            </c:strRef>
          </c:tx>
          <c:spPr>
            <a:solidFill>
              <a:srgbClr val="E93E84"/>
            </a:solidFill>
            <a:ln>
              <a:noFill/>
            </a:ln>
            <a:effectLst/>
          </c:spPr>
          <c:invertIfNegative val="0"/>
          <c:cat>
            <c:numRef>
              <c:f>'Data Dia 21'!$A$10:$A$48</c:f>
              <c:numCache>
                <c:formatCode>General</c:formatCode>
                <c:ptCount val="39"/>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numCache>
            </c:numRef>
          </c:cat>
          <c:val>
            <c:numRef>
              <c:f>'Data Dia 21'!$C$10:$C$48</c:f>
              <c:numCache>
                <c:formatCode>#,##0</c:formatCode>
                <c:ptCount val="39"/>
                <c:pt idx="0">
                  <c:v>8909</c:v>
                </c:pt>
                <c:pt idx="1">
                  <c:v>9906</c:v>
                </c:pt>
                <c:pt idx="2">
                  <c:v>5066</c:v>
                </c:pt>
                <c:pt idx="3">
                  <c:v>12439</c:v>
                </c:pt>
                <c:pt idx="4">
                  <c:v>7085</c:v>
                </c:pt>
                <c:pt idx="5">
                  <c:v>10534</c:v>
                </c:pt>
                <c:pt idx="6">
                  <c:v>5092</c:v>
                </c:pt>
                <c:pt idx="7">
                  <c:v>8459</c:v>
                </c:pt>
                <c:pt idx="8">
                  <c:v>19579</c:v>
                </c:pt>
                <c:pt idx="9">
                  <c:v>7156</c:v>
                </c:pt>
                <c:pt idx="10">
                  <c:v>6519</c:v>
                </c:pt>
                <c:pt idx="11">
                  <c:v>4494</c:v>
                </c:pt>
                <c:pt idx="12">
                  <c:v>12229</c:v>
                </c:pt>
                <c:pt idx="13">
                  <c:v>3989</c:v>
                </c:pt>
                <c:pt idx="14">
                  <c:v>42548</c:v>
                </c:pt>
                <c:pt idx="15">
                  <c:v>8703</c:v>
                </c:pt>
                <c:pt idx="16">
                  <c:v>6328</c:v>
                </c:pt>
                <c:pt idx="17">
                  <c:v>12095</c:v>
                </c:pt>
                <c:pt idx="18">
                  <c:v>7075</c:v>
                </c:pt>
                <c:pt idx="19">
                  <c:v>6968</c:v>
                </c:pt>
                <c:pt idx="20">
                  <c:v>92822</c:v>
                </c:pt>
                <c:pt idx="21">
                  <c:v>9048</c:v>
                </c:pt>
                <c:pt idx="22">
                  <c:v>24035</c:v>
                </c:pt>
                <c:pt idx="23">
                  <c:v>10751</c:v>
                </c:pt>
                <c:pt idx="24">
                  <c:v>7024</c:v>
                </c:pt>
                <c:pt idx="25">
                  <c:v>16408</c:v>
                </c:pt>
                <c:pt idx="26">
                  <c:v>23132</c:v>
                </c:pt>
                <c:pt idx="27">
                  <c:v>5782</c:v>
                </c:pt>
                <c:pt idx="28">
                  <c:v>30418</c:v>
                </c:pt>
                <c:pt idx="29">
                  <c:v>9722</c:v>
                </c:pt>
                <c:pt idx="30">
                  <c:v>20695</c:v>
                </c:pt>
                <c:pt idx="31">
                  <c:v>3045</c:v>
                </c:pt>
                <c:pt idx="32">
                  <c:v>2253</c:v>
                </c:pt>
                <c:pt idx="33">
                  <c:v>3846</c:v>
                </c:pt>
                <c:pt idx="34">
                  <c:v>12670</c:v>
                </c:pt>
                <c:pt idx="35">
                  <c:v>8359</c:v>
                </c:pt>
                <c:pt idx="36">
                  <c:v>2662</c:v>
                </c:pt>
                <c:pt idx="37">
                  <c:v>8347</c:v>
                </c:pt>
                <c:pt idx="38" formatCode="General">
                  <c:v>6520</c:v>
                </c:pt>
              </c:numCache>
            </c:numRef>
          </c:val>
          <c:extLst>
            <c:ext xmlns:c16="http://schemas.microsoft.com/office/drawing/2014/chart" uri="{C3380CC4-5D6E-409C-BE32-E72D297353CC}">
              <c16:uniqueId val="{00000002-B1F4-47A3-8989-17C48DC52165}"/>
            </c:ext>
          </c:extLst>
        </c:ser>
        <c:dLbls>
          <c:showLegendKey val="0"/>
          <c:showVal val="0"/>
          <c:showCatName val="0"/>
          <c:showSerName val="0"/>
          <c:showPercent val="0"/>
          <c:showBubbleSize val="0"/>
        </c:dLbls>
        <c:gapWidth val="80"/>
        <c:overlap val="100"/>
        <c:axId val="533070608"/>
        <c:axId val="533070936"/>
      </c:barChart>
      <c:lineChart>
        <c:grouping val="standard"/>
        <c:varyColors val="0"/>
        <c:ser>
          <c:idx val="5"/>
          <c:order val="0"/>
          <c:tx>
            <c:strRef>
              <c:f>'Data Dia 21'!$G$9</c:f>
              <c:strCache>
                <c:ptCount val="1"/>
                <c:pt idx="0">
                  <c:v>Totalt skadebelopp för naturskador (höger axel)</c:v>
                </c:pt>
              </c:strCache>
            </c:strRef>
          </c:tx>
          <c:spPr>
            <a:ln w="19050" cap="rnd">
              <a:solidFill>
                <a:sysClr val="windowText" lastClr="000000"/>
              </a:solidFill>
              <a:round/>
            </a:ln>
            <a:effectLst/>
          </c:spPr>
          <c:marker>
            <c:symbol val="none"/>
          </c:marker>
          <c:cat>
            <c:numRef>
              <c:f>'Data Dia 21'!$A$10:$A$48</c:f>
              <c:numCache>
                <c:formatCode>General</c:formatCode>
                <c:ptCount val="39"/>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numCache>
            </c:numRef>
          </c:cat>
          <c:val>
            <c:numRef>
              <c:f>'Data Dia 21'!$G$10:$G$48</c:f>
              <c:numCache>
                <c:formatCode>0.0000</c:formatCode>
                <c:ptCount val="39"/>
                <c:pt idx="0">
                  <c:v>0.128688</c:v>
                </c:pt>
                <c:pt idx="1">
                  <c:v>0.105196</c:v>
                </c:pt>
                <c:pt idx="2">
                  <c:v>5.3962000000000003E-2</c:v>
                </c:pt>
                <c:pt idx="3">
                  <c:v>0.13658600000000001</c:v>
                </c:pt>
                <c:pt idx="4">
                  <c:v>8.5058999999999996E-2</c:v>
                </c:pt>
                <c:pt idx="5">
                  <c:v>0.15568699999999999</c:v>
                </c:pt>
                <c:pt idx="6">
                  <c:v>8.4659999999999999E-2</c:v>
                </c:pt>
                <c:pt idx="7">
                  <c:v>0.140763</c:v>
                </c:pt>
                <c:pt idx="8">
                  <c:v>0.37160799999999999</c:v>
                </c:pt>
                <c:pt idx="9">
                  <c:v>0.121477</c:v>
                </c:pt>
                <c:pt idx="10">
                  <c:v>0.15595700000000001</c:v>
                </c:pt>
                <c:pt idx="11">
                  <c:v>7.7892000000000003E-2</c:v>
                </c:pt>
                <c:pt idx="12">
                  <c:v>0.28668100000000002</c:v>
                </c:pt>
                <c:pt idx="13">
                  <c:v>7.0859000000000005E-2</c:v>
                </c:pt>
                <c:pt idx="14">
                  <c:v>0.94263399999999997</c:v>
                </c:pt>
                <c:pt idx="15">
                  <c:v>0.27046300000000001</c:v>
                </c:pt>
                <c:pt idx="16">
                  <c:v>0.17738799999999999</c:v>
                </c:pt>
                <c:pt idx="17">
                  <c:v>0.28731099999999998</c:v>
                </c:pt>
                <c:pt idx="18">
                  <c:v>0.18959000000000001</c:v>
                </c:pt>
                <c:pt idx="19">
                  <c:v>0.16919300000000001</c:v>
                </c:pt>
                <c:pt idx="20">
                  <c:v>3.7651910000000002</c:v>
                </c:pt>
                <c:pt idx="21">
                  <c:v>0.30833899999999997</c:v>
                </c:pt>
                <c:pt idx="22">
                  <c:v>0.56233599999999995</c:v>
                </c:pt>
                <c:pt idx="23">
                  <c:v>0.21551799999999999</c:v>
                </c:pt>
                <c:pt idx="24">
                  <c:v>0.17751900000000001</c:v>
                </c:pt>
                <c:pt idx="25">
                  <c:v>0.88661299999999998</c:v>
                </c:pt>
                <c:pt idx="26">
                  <c:v>0.96442700000000003</c:v>
                </c:pt>
                <c:pt idx="27">
                  <c:v>0.30216300000000001</c:v>
                </c:pt>
                <c:pt idx="28">
                  <c:v>0.95267999999999997</c:v>
                </c:pt>
                <c:pt idx="29">
                  <c:v>1.2099070000000001</c:v>
                </c:pt>
                <c:pt idx="30">
                  <c:v>1.0381393379999999</c:v>
                </c:pt>
                <c:pt idx="31">
                  <c:v>0.30268434729999999</c:v>
                </c:pt>
                <c:pt idx="32">
                  <c:v>0.29802082912</c:v>
                </c:pt>
                <c:pt idx="33">
                  <c:v>0.52647269922000006</c:v>
                </c:pt>
                <c:pt idx="34">
                  <c:v>0.77081114775000004</c:v>
                </c:pt>
                <c:pt idx="35">
                  <c:v>0.53971837378999998</c:v>
                </c:pt>
                <c:pt idx="36">
                  <c:v>3.07174898282</c:v>
                </c:pt>
                <c:pt idx="37">
                  <c:v>0.70642349731999998</c:v>
                </c:pt>
                <c:pt idx="38">
                  <c:v>1.5160107774299998</c:v>
                </c:pt>
              </c:numCache>
            </c:numRef>
          </c:val>
          <c:smooth val="0"/>
          <c:extLst>
            <c:ext xmlns:c16="http://schemas.microsoft.com/office/drawing/2014/chart" uri="{C3380CC4-5D6E-409C-BE32-E72D297353CC}">
              <c16:uniqueId val="{00000003-B1F4-47A3-8989-17C48DC52165}"/>
            </c:ext>
          </c:extLst>
        </c:ser>
        <c:dLbls>
          <c:showLegendKey val="0"/>
          <c:showVal val="0"/>
          <c:showCatName val="0"/>
          <c:showSerName val="0"/>
          <c:showPercent val="0"/>
          <c:showBubbleSize val="0"/>
        </c:dLbls>
        <c:marker val="1"/>
        <c:smooth val="0"/>
        <c:axId val="1073115872"/>
        <c:axId val="1073115392"/>
      </c:line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tickLblSkip val="5"/>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valAx>
        <c:axId val="1073115392"/>
        <c:scaling>
          <c:orientation val="minMax"/>
        </c:scaling>
        <c:delete val="0"/>
        <c:axPos val="r"/>
        <c:numFmt formatCode="0.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1073115872"/>
        <c:crosses val="max"/>
        <c:crossBetween val="between"/>
      </c:valAx>
      <c:catAx>
        <c:axId val="1073115872"/>
        <c:scaling>
          <c:orientation val="minMax"/>
        </c:scaling>
        <c:delete val="1"/>
        <c:axPos val="b"/>
        <c:numFmt formatCode="General" sourceLinked="1"/>
        <c:majorTickMark val="out"/>
        <c:minorTickMark val="none"/>
        <c:tickLblPos val="nextTo"/>
        <c:crossAx val="1073115392"/>
        <c:crosses val="autoZero"/>
        <c:auto val="1"/>
        <c:lblAlgn val="ctr"/>
        <c:lblOffset val="100"/>
        <c:noMultiLvlLbl val="0"/>
      </c:catAx>
      <c:spPr>
        <a:noFill/>
        <a:ln>
          <a:noFill/>
        </a:ln>
        <a:effectLst/>
      </c:spPr>
    </c:plotArea>
    <c:legend>
      <c:legendPos val="b"/>
      <c:layout>
        <c:manualLayout>
          <c:xMode val="edge"/>
          <c:yMode val="edge"/>
          <c:x val="8.1754515979620187E-3"/>
          <c:y val="0.76999713672154613"/>
          <c:w val="0.98364891153311707"/>
          <c:h val="0.2118210450966356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'Data Dia 22'!$B$8</c:f>
              <c:strCache>
                <c:ptCount val="1"/>
                <c:pt idx="0">
                  <c:v>2015</c:v>
                </c:pt>
              </c:strCache>
            </c:strRef>
          </c:tx>
          <c:spPr>
            <a:solidFill>
              <a:srgbClr val="6679BB"/>
            </a:solidFill>
            <a:ln>
              <a:noFill/>
            </a:ln>
            <a:effectLst/>
          </c:spPr>
          <c:invertIfNegative val="0"/>
          <c:cat>
            <c:strRef>
              <c:extLst>
                <c:ext xmlns:c15="http://schemas.microsoft.com/office/drawing/2012/chart" uri="{02D57815-91ED-43cb-92C2-25804820EDAC}">
                  <c15:fullRef>
                    <c15:sqref>'Data Dia 22'!$A$8:$A$18</c15:sqref>
                  </c15:fullRef>
                </c:ext>
              </c:extLst>
              <c:f>'Data Dia 22'!$A$9:$A$18</c:f>
              <c:strCache>
                <c:ptCount val="10"/>
                <c:pt idx="0">
                  <c:v>Gävle</c:v>
                </c:pt>
                <c:pt idx="1">
                  <c:v>Stockholm</c:v>
                </c:pt>
                <c:pt idx="2">
                  <c:v>Sandviken</c:v>
                </c:pt>
                <c:pt idx="3">
                  <c:v>Göteborg</c:v>
                </c:pt>
                <c:pt idx="4">
                  <c:v>Norrtälje</c:v>
                </c:pt>
                <c:pt idx="5">
                  <c:v>Uppsala</c:v>
                </c:pt>
                <c:pt idx="6">
                  <c:v>Örebro</c:v>
                </c:pt>
                <c:pt idx="7">
                  <c:v>Helsingborg</c:v>
                </c:pt>
                <c:pt idx="8">
                  <c:v>Sundsvall</c:v>
                </c:pt>
                <c:pt idx="9">
                  <c:v>Sala</c:v>
                </c:pt>
              </c:strCache>
            </c:strRef>
          </c:cat>
          <c:val>
            <c:numRef>
              <c:extLst>
                <c:ext xmlns:c15="http://schemas.microsoft.com/office/drawing/2012/chart" uri="{02D57815-91ED-43cb-92C2-25804820EDAC}">
                  <c15:fullRef>
                    <c15:sqref>'Data Dia 22'!$B$8:$B$18</c15:sqref>
                  </c15:fullRef>
                </c:ext>
              </c:extLst>
              <c:f>'Data Dia 22'!$B$9:$B$18</c:f>
              <c:numCache>
                <c:formatCode>0.0</c:formatCode>
                <c:ptCount val="10"/>
                <c:pt idx="0">
                  <c:v>0.60402599999999995</c:v>
                </c:pt>
                <c:pt idx="1">
                  <c:v>23.307075000000001</c:v>
                </c:pt>
                <c:pt idx="2">
                  <c:v>0.17133499999999999</c:v>
                </c:pt>
                <c:pt idx="3">
                  <c:v>26.972563000000001</c:v>
                </c:pt>
                <c:pt idx="4">
                  <c:v>3.2958310000000002</c:v>
                </c:pt>
                <c:pt idx="5">
                  <c:v>1.174342</c:v>
                </c:pt>
                <c:pt idx="6">
                  <c:v>4.3501820000000002</c:v>
                </c:pt>
                <c:pt idx="7">
                  <c:v>52.696947999999999</c:v>
                </c:pt>
                <c:pt idx="8">
                  <c:v>3.8299850000000002</c:v>
                </c:pt>
                <c:pt idx="9">
                  <c:v>0.381046</c:v>
                </c:pt>
              </c:numCache>
            </c:numRef>
          </c:val>
          <c:extLst>
            <c:ext xmlns:c16="http://schemas.microsoft.com/office/drawing/2014/chart" uri="{C3380CC4-5D6E-409C-BE32-E72D297353CC}">
              <c16:uniqueId val="{00000000-C9BA-446F-803E-DDC8EC0913BF}"/>
            </c:ext>
          </c:extLst>
        </c:ser>
        <c:ser>
          <c:idx val="1"/>
          <c:order val="1"/>
          <c:tx>
            <c:strRef>
              <c:f>'Data Dia 22'!$C$8</c:f>
              <c:strCache>
                <c:ptCount val="1"/>
                <c:pt idx="0">
                  <c:v>2016</c:v>
                </c:pt>
              </c:strCache>
            </c:strRef>
          </c:tx>
          <c:spPr>
            <a:solidFill>
              <a:srgbClr val="FFD478"/>
            </a:solidFill>
            <a:ln>
              <a:noFill/>
            </a:ln>
            <a:effectLst/>
          </c:spPr>
          <c:invertIfNegative val="0"/>
          <c:cat>
            <c:strRef>
              <c:extLst>
                <c:ext xmlns:c15="http://schemas.microsoft.com/office/drawing/2012/chart" uri="{02D57815-91ED-43cb-92C2-25804820EDAC}">
                  <c15:fullRef>
                    <c15:sqref>'Data Dia 22'!$A$8:$A$18</c15:sqref>
                  </c15:fullRef>
                </c:ext>
              </c:extLst>
              <c:f>'Data Dia 22'!$A$9:$A$18</c:f>
              <c:strCache>
                <c:ptCount val="10"/>
                <c:pt idx="0">
                  <c:v>Gävle</c:v>
                </c:pt>
                <c:pt idx="1">
                  <c:v>Stockholm</c:v>
                </c:pt>
                <c:pt idx="2">
                  <c:v>Sandviken</c:v>
                </c:pt>
                <c:pt idx="3">
                  <c:v>Göteborg</c:v>
                </c:pt>
                <c:pt idx="4">
                  <c:v>Norrtälje</c:v>
                </c:pt>
                <c:pt idx="5">
                  <c:v>Uppsala</c:v>
                </c:pt>
                <c:pt idx="6">
                  <c:v>Örebro</c:v>
                </c:pt>
                <c:pt idx="7">
                  <c:v>Helsingborg</c:v>
                </c:pt>
                <c:pt idx="8">
                  <c:v>Sundsvall</c:v>
                </c:pt>
                <c:pt idx="9">
                  <c:v>Sala</c:v>
                </c:pt>
              </c:strCache>
            </c:strRef>
          </c:cat>
          <c:val>
            <c:numRef>
              <c:extLst>
                <c:ext xmlns:c15="http://schemas.microsoft.com/office/drawing/2012/chart" uri="{02D57815-91ED-43cb-92C2-25804820EDAC}">
                  <c15:fullRef>
                    <c15:sqref>'Data Dia 22'!$C$8:$C$18</c15:sqref>
                  </c15:fullRef>
                </c:ext>
              </c:extLst>
              <c:f>'Data Dia 22'!$C$9:$C$18</c:f>
              <c:numCache>
                <c:formatCode>0.0</c:formatCode>
                <c:ptCount val="10"/>
                <c:pt idx="0">
                  <c:v>0.79465799999999998</c:v>
                </c:pt>
                <c:pt idx="1">
                  <c:v>8.4912919999999996</c:v>
                </c:pt>
                <c:pt idx="2">
                  <c:v>2.1278450000000002</c:v>
                </c:pt>
                <c:pt idx="3">
                  <c:v>5.5455449999999997</c:v>
                </c:pt>
                <c:pt idx="4">
                  <c:v>9.2452660000000009</c:v>
                </c:pt>
                <c:pt idx="5">
                  <c:v>2.07389</c:v>
                </c:pt>
                <c:pt idx="6">
                  <c:v>0.79631099999999999</c:v>
                </c:pt>
                <c:pt idx="7">
                  <c:v>7.7195619999999998</c:v>
                </c:pt>
                <c:pt idx="8">
                  <c:v>2.4741810000000002</c:v>
                </c:pt>
                <c:pt idx="9">
                  <c:v>1.4467000000000001E-2</c:v>
                </c:pt>
              </c:numCache>
            </c:numRef>
          </c:val>
          <c:extLst>
            <c:ext xmlns:c16="http://schemas.microsoft.com/office/drawing/2014/chart" uri="{C3380CC4-5D6E-409C-BE32-E72D297353CC}">
              <c16:uniqueId val="{00000001-C9BA-446F-803E-DDC8EC0913BF}"/>
            </c:ext>
          </c:extLst>
        </c:ser>
        <c:ser>
          <c:idx val="2"/>
          <c:order val="2"/>
          <c:tx>
            <c:strRef>
              <c:f>'Data Dia 22'!$D$8</c:f>
              <c:strCache>
                <c:ptCount val="1"/>
                <c:pt idx="0">
                  <c:v>2017</c:v>
                </c:pt>
              </c:strCache>
            </c:strRef>
          </c:tx>
          <c:spPr>
            <a:solidFill>
              <a:srgbClr val="E93E84"/>
            </a:solidFill>
            <a:ln>
              <a:noFill/>
            </a:ln>
            <a:effectLst/>
          </c:spPr>
          <c:invertIfNegative val="0"/>
          <c:cat>
            <c:strRef>
              <c:extLst>
                <c:ext xmlns:c15="http://schemas.microsoft.com/office/drawing/2012/chart" uri="{02D57815-91ED-43cb-92C2-25804820EDAC}">
                  <c15:fullRef>
                    <c15:sqref>'Data Dia 22'!$A$8:$A$18</c15:sqref>
                  </c15:fullRef>
                </c:ext>
              </c:extLst>
              <c:f>'Data Dia 22'!$A$9:$A$18</c:f>
              <c:strCache>
                <c:ptCount val="10"/>
                <c:pt idx="0">
                  <c:v>Gävle</c:v>
                </c:pt>
                <c:pt idx="1">
                  <c:v>Stockholm</c:v>
                </c:pt>
                <c:pt idx="2">
                  <c:v>Sandviken</c:v>
                </c:pt>
                <c:pt idx="3">
                  <c:v>Göteborg</c:v>
                </c:pt>
                <c:pt idx="4">
                  <c:v>Norrtälje</c:v>
                </c:pt>
                <c:pt idx="5">
                  <c:v>Uppsala</c:v>
                </c:pt>
                <c:pt idx="6">
                  <c:v>Örebro</c:v>
                </c:pt>
                <c:pt idx="7">
                  <c:v>Helsingborg</c:v>
                </c:pt>
                <c:pt idx="8">
                  <c:v>Sundsvall</c:v>
                </c:pt>
                <c:pt idx="9">
                  <c:v>Sala</c:v>
                </c:pt>
              </c:strCache>
            </c:strRef>
          </c:cat>
          <c:val>
            <c:numRef>
              <c:extLst>
                <c:ext xmlns:c15="http://schemas.microsoft.com/office/drawing/2012/chart" uri="{02D57815-91ED-43cb-92C2-25804820EDAC}">
                  <c15:fullRef>
                    <c15:sqref>'Data Dia 22'!$D$8:$D$18</c15:sqref>
                  </c15:fullRef>
                </c:ext>
              </c:extLst>
              <c:f>'Data Dia 22'!$D$9:$D$18</c:f>
              <c:numCache>
                <c:formatCode>0.0</c:formatCode>
                <c:ptCount val="10"/>
                <c:pt idx="0">
                  <c:v>27.893347120000001</c:v>
                </c:pt>
                <c:pt idx="1">
                  <c:v>5.355289</c:v>
                </c:pt>
                <c:pt idx="2">
                  <c:v>0.26724399999999998</c:v>
                </c:pt>
                <c:pt idx="3">
                  <c:v>18.485924000000001</c:v>
                </c:pt>
                <c:pt idx="4">
                  <c:v>1.2758449999999999</c:v>
                </c:pt>
                <c:pt idx="5">
                  <c:v>0.81015999999999999</c:v>
                </c:pt>
                <c:pt idx="6">
                  <c:v>1.9373750000000001</c:v>
                </c:pt>
                <c:pt idx="7">
                  <c:v>3.350514</c:v>
                </c:pt>
                <c:pt idx="8">
                  <c:v>1.643265</c:v>
                </c:pt>
                <c:pt idx="9">
                  <c:v>0.32864599999999999</c:v>
                </c:pt>
              </c:numCache>
            </c:numRef>
          </c:val>
          <c:extLst>
            <c:ext xmlns:c16="http://schemas.microsoft.com/office/drawing/2014/chart" uri="{C3380CC4-5D6E-409C-BE32-E72D297353CC}">
              <c16:uniqueId val="{00000002-C9BA-446F-803E-DDC8EC0913BF}"/>
            </c:ext>
          </c:extLst>
        </c:ser>
        <c:ser>
          <c:idx val="3"/>
          <c:order val="3"/>
          <c:tx>
            <c:strRef>
              <c:f>'Data Dia 22'!$E$8</c:f>
              <c:strCache>
                <c:ptCount val="1"/>
                <c:pt idx="0">
                  <c:v>2018</c:v>
                </c:pt>
              </c:strCache>
            </c:strRef>
          </c:tx>
          <c:spPr>
            <a:solidFill>
              <a:srgbClr val="C6DE89"/>
            </a:solidFill>
            <a:ln>
              <a:noFill/>
            </a:ln>
            <a:effectLst/>
          </c:spPr>
          <c:invertIfNegative val="0"/>
          <c:cat>
            <c:strRef>
              <c:extLst>
                <c:ext xmlns:c15="http://schemas.microsoft.com/office/drawing/2012/chart" uri="{02D57815-91ED-43cb-92C2-25804820EDAC}">
                  <c15:fullRef>
                    <c15:sqref>'Data Dia 22'!$A$8:$A$18</c15:sqref>
                  </c15:fullRef>
                </c:ext>
              </c:extLst>
              <c:f>'Data Dia 22'!$A$9:$A$18</c:f>
              <c:strCache>
                <c:ptCount val="10"/>
                <c:pt idx="0">
                  <c:v>Gävle</c:v>
                </c:pt>
                <c:pt idx="1">
                  <c:v>Stockholm</c:v>
                </c:pt>
                <c:pt idx="2">
                  <c:v>Sandviken</c:v>
                </c:pt>
                <c:pt idx="3">
                  <c:v>Göteborg</c:v>
                </c:pt>
                <c:pt idx="4">
                  <c:v>Norrtälje</c:v>
                </c:pt>
                <c:pt idx="5">
                  <c:v>Uppsala</c:v>
                </c:pt>
                <c:pt idx="6">
                  <c:v>Örebro</c:v>
                </c:pt>
                <c:pt idx="7">
                  <c:v>Helsingborg</c:v>
                </c:pt>
                <c:pt idx="8">
                  <c:v>Sundsvall</c:v>
                </c:pt>
                <c:pt idx="9">
                  <c:v>Sala</c:v>
                </c:pt>
              </c:strCache>
            </c:strRef>
          </c:cat>
          <c:val>
            <c:numRef>
              <c:extLst>
                <c:ext xmlns:c15="http://schemas.microsoft.com/office/drawing/2012/chart" uri="{02D57815-91ED-43cb-92C2-25804820EDAC}">
                  <c15:fullRef>
                    <c15:sqref>'Data Dia 22'!$E$8:$E$18</c15:sqref>
                  </c15:fullRef>
                </c:ext>
              </c:extLst>
              <c:f>'Data Dia 22'!$E$9:$E$18</c:f>
              <c:numCache>
                <c:formatCode>0.0</c:formatCode>
                <c:ptCount val="10"/>
                <c:pt idx="0">
                  <c:v>2.5046870000000001</c:v>
                </c:pt>
                <c:pt idx="1">
                  <c:v>12.284376</c:v>
                </c:pt>
                <c:pt idx="2">
                  <c:v>5.5389290000000004</c:v>
                </c:pt>
                <c:pt idx="3">
                  <c:v>7.9646695899999997</c:v>
                </c:pt>
                <c:pt idx="4">
                  <c:v>2.9609000000000001</c:v>
                </c:pt>
                <c:pt idx="5">
                  <c:v>98.248119000000003</c:v>
                </c:pt>
                <c:pt idx="6">
                  <c:v>1.3031440000000001</c:v>
                </c:pt>
                <c:pt idx="7">
                  <c:v>0.98723799999999995</c:v>
                </c:pt>
                <c:pt idx="8">
                  <c:v>39.779386619999997</c:v>
                </c:pt>
                <c:pt idx="9">
                  <c:v>0.74469799999999997</c:v>
                </c:pt>
              </c:numCache>
            </c:numRef>
          </c:val>
          <c:extLst>
            <c:ext xmlns:c16="http://schemas.microsoft.com/office/drawing/2014/chart" uri="{C3380CC4-5D6E-409C-BE32-E72D297353CC}">
              <c16:uniqueId val="{00000003-C9BA-446F-803E-DDC8EC0913BF}"/>
            </c:ext>
          </c:extLst>
        </c:ser>
        <c:ser>
          <c:idx val="4"/>
          <c:order val="4"/>
          <c:tx>
            <c:strRef>
              <c:f>'Data Dia 22'!$F$8</c:f>
              <c:strCache>
                <c:ptCount val="1"/>
                <c:pt idx="0">
                  <c:v>2019</c:v>
                </c:pt>
              </c:strCache>
            </c:strRef>
          </c:tx>
          <c:spPr>
            <a:solidFill>
              <a:srgbClr val="A3B1DA"/>
            </a:solidFill>
            <a:ln>
              <a:noFill/>
            </a:ln>
            <a:effectLst/>
          </c:spPr>
          <c:invertIfNegative val="0"/>
          <c:cat>
            <c:strRef>
              <c:extLst>
                <c:ext xmlns:c15="http://schemas.microsoft.com/office/drawing/2012/chart" uri="{02D57815-91ED-43cb-92C2-25804820EDAC}">
                  <c15:fullRef>
                    <c15:sqref>'Data Dia 22'!$A$8:$A$18</c15:sqref>
                  </c15:fullRef>
                </c:ext>
              </c:extLst>
              <c:f>'Data Dia 22'!$A$9:$A$18</c:f>
              <c:strCache>
                <c:ptCount val="10"/>
                <c:pt idx="0">
                  <c:v>Gävle</c:v>
                </c:pt>
                <c:pt idx="1">
                  <c:v>Stockholm</c:v>
                </c:pt>
                <c:pt idx="2">
                  <c:v>Sandviken</c:v>
                </c:pt>
                <c:pt idx="3">
                  <c:v>Göteborg</c:v>
                </c:pt>
                <c:pt idx="4">
                  <c:v>Norrtälje</c:v>
                </c:pt>
                <c:pt idx="5">
                  <c:v>Uppsala</c:v>
                </c:pt>
                <c:pt idx="6">
                  <c:v>Örebro</c:v>
                </c:pt>
                <c:pt idx="7">
                  <c:v>Helsingborg</c:v>
                </c:pt>
                <c:pt idx="8">
                  <c:v>Sundsvall</c:v>
                </c:pt>
                <c:pt idx="9">
                  <c:v>Sala</c:v>
                </c:pt>
              </c:strCache>
            </c:strRef>
          </c:cat>
          <c:val>
            <c:numRef>
              <c:extLst>
                <c:ext xmlns:c15="http://schemas.microsoft.com/office/drawing/2012/chart" uri="{02D57815-91ED-43cb-92C2-25804820EDAC}">
                  <c15:fullRef>
                    <c15:sqref>'Data Dia 22'!$F$8:$F$18</c15:sqref>
                  </c15:fullRef>
                </c:ext>
              </c:extLst>
              <c:f>'Data Dia 22'!$F$9:$F$18</c:f>
              <c:numCache>
                <c:formatCode>0.0</c:formatCode>
                <c:ptCount val="10"/>
                <c:pt idx="0">
                  <c:v>1.1323700000000001</c:v>
                </c:pt>
                <c:pt idx="1">
                  <c:v>28.14365999</c:v>
                </c:pt>
                <c:pt idx="2">
                  <c:v>1.0558259999999999</c:v>
                </c:pt>
                <c:pt idx="3">
                  <c:v>13.552474</c:v>
                </c:pt>
                <c:pt idx="4">
                  <c:v>131.90324799999999</c:v>
                </c:pt>
                <c:pt idx="5">
                  <c:v>37.9495</c:v>
                </c:pt>
                <c:pt idx="6">
                  <c:v>3.3452449999999998</c:v>
                </c:pt>
                <c:pt idx="7">
                  <c:v>2.455349</c:v>
                </c:pt>
                <c:pt idx="8">
                  <c:v>2.6025010000000002</c:v>
                </c:pt>
                <c:pt idx="9">
                  <c:v>1.162391</c:v>
                </c:pt>
              </c:numCache>
            </c:numRef>
          </c:val>
          <c:extLst>
            <c:ext xmlns:c16="http://schemas.microsoft.com/office/drawing/2014/chart" uri="{C3380CC4-5D6E-409C-BE32-E72D297353CC}">
              <c16:uniqueId val="{00000004-C9BA-446F-803E-DDC8EC0913BF}"/>
            </c:ext>
          </c:extLst>
        </c:ser>
        <c:ser>
          <c:idx val="5"/>
          <c:order val="5"/>
          <c:tx>
            <c:strRef>
              <c:f>'Data Dia 22'!$G$8</c:f>
              <c:strCache>
                <c:ptCount val="1"/>
                <c:pt idx="0">
                  <c:v>2020</c:v>
                </c:pt>
              </c:strCache>
            </c:strRef>
          </c:tx>
          <c:spPr>
            <a:solidFill>
              <a:srgbClr val="FFE3A6"/>
            </a:solidFill>
            <a:ln>
              <a:noFill/>
            </a:ln>
            <a:effectLst/>
          </c:spPr>
          <c:invertIfNegative val="0"/>
          <c:cat>
            <c:strRef>
              <c:extLst>
                <c:ext xmlns:c15="http://schemas.microsoft.com/office/drawing/2012/chart" uri="{02D57815-91ED-43cb-92C2-25804820EDAC}">
                  <c15:fullRef>
                    <c15:sqref>'Data Dia 22'!$A$8:$A$18</c15:sqref>
                  </c15:fullRef>
                </c:ext>
              </c:extLst>
              <c:f>'Data Dia 22'!$A$9:$A$18</c:f>
              <c:strCache>
                <c:ptCount val="10"/>
                <c:pt idx="0">
                  <c:v>Gävle</c:v>
                </c:pt>
                <c:pt idx="1">
                  <c:v>Stockholm</c:v>
                </c:pt>
                <c:pt idx="2">
                  <c:v>Sandviken</c:v>
                </c:pt>
                <c:pt idx="3">
                  <c:v>Göteborg</c:v>
                </c:pt>
                <c:pt idx="4">
                  <c:v>Norrtälje</c:v>
                </c:pt>
                <c:pt idx="5">
                  <c:v>Uppsala</c:v>
                </c:pt>
                <c:pt idx="6">
                  <c:v>Örebro</c:v>
                </c:pt>
                <c:pt idx="7">
                  <c:v>Helsingborg</c:v>
                </c:pt>
                <c:pt idx="8">
                  <c:v>Sundsvall</c:v>
                </c:pt>
                <c:pt idx="9">
                  <c:v>Sala</c:v>
                </c:pt>
              </c:strCache>
            </c:strRef>
          </c:cat>
          <c:val>
            <c:numRef>
              <c:extLst>
                <c:ext xmlns:c15="http://schemas.microsoft.com/office/drawing/2012/chart" uri="{02D57815-91ED-43cb-92C2-25804820EDAC}">
                  <c15:fullRef>
                    <c15:sqref>'Data Dia 22'!$G$8:$G$18</c15:sqref>
                  </c15:fullRef>
                </c:ext>
              </c:extLst>
              <c:f>'Data Dia 22'!$G$9:$G$18</c:f>
              <c:numCache>
                <c:formatCode>0.0</c:formatCode>
                <c:ptCount val="10"/>
                <c:pt idx="0">
                  <c:v>3.3481960000000002</c:v>
                </c:pt>
                <c:pt idx="1">
                  <c:v>12.870642999999999</c:v>
                </c:pt>
                <c:pt idx="2">
                  <c:v>1.18465</c:v>
                </c:pt>
                <c:pt idx="3">
                  <c:v>18.621822999999999</c:v>
                </c:pt>
                <c:pt idx="4">
                  <c:v>2.445249</c:v>
                </c:pt>
                <c:pt idx="5">
                  <c:v>2.8068040000000001</c:v>
                </c:pt>
                <c:pt idx="6">
                  <c:v>5.2124740000000003</c:v>
                </c:pt>
                <c:pt idx="7">
                  <c:v>37.37247833</c:v>
                </c:pt>
                <c:pt idx="8">
                  <c:v>1.2784439999999999</c:v>
                </c:pt>
                <c:pt idx="9">
                  <c:v>2.0412170000000001</c:v>
                </c:pt>
              </c:numCache>
            </c:numRef>
          </c:val>
          <c:extLst>
            <c:ext xmlns:c16="http://schemas.microsoft.com/office/drawing/2014/chart" uri="{C3380CC4-5D6E-409C-BE32-E72D297353CC}">
              <c16:uniqueId val="{00000005-C9BA-446F-803E-DDC8EC0913BF}"/>
            </c:ext>
          </c:extLst>
        </c:ser>
        <c:ser>
          <c:idx val="6"/>
          <c:order val="6"/>
          <c:tx>
            <c:strRef>
              <c:f>'Data Dia 22'!$H$8</c:f>
              <c:strCache>
                <c:ptCount val="1"/>
                <c:pt idx="0">
                  <c:v>2021</c:v>
                </c:pt>
              </c:strCache>
            </c:strRef>
          </c:tx>
          <c:spPr>
            <a:solidFill>
              <a:srgbClr val="F06CA5"/>
            </a:solidFill>
            <a:ln>
              <a:noFill/>
            </a:ln>
            <a:effectLst/>
          </c:spPr>
          <c:invertIfNegative val="0"/>
          <c:cat>
            <c:strRef>
              <c:extLst>
                <c:ext xmlns:c15="http://schemas.microsoft.com/office/drawing/2012/chart" uri="{02D57815-91ED-43cb-92C2-25804820EDAC}">
                  <c15:fullRef>
                    <c15:sqref>'Data Dia 22'!$A$8:$A$18</c15:sqref>
                  </c15:fullRef>
                </c:ext>
              </c:extLst>
              <c:f>'Data Dia 22'!$A$9:$A$18</c:f>
              <c:strCache>
                <c:ptCount val="10"/>
                <c:pt idx="0">
                  <c:v>Gävle</c:v>
                </c:pt>
                <c:pt idx="1">
                  <c:v>Stockholm</c:v>
                </c:pt>
                <c:pt idx="2">
                  <c:v>Sandviken</c:v>
                </c:pt>
                <c:pt idx="3">
                  <c:v>Göteborg</c:v>
                </c:pt>
                <c:pt idx="4">
                  <c:v>Norrtälje</c:v>
                </c:pt>
                <c:pt idx="5">
                  <c:v>Uppsala</c:v>
                </c:pt>
                <c:pt idx="6">
                  <c:v>Örebro</c:v>
                </c:pt>
                <c:pt idx="7">
                  <c:v>Helsingborg</c:v>
                </c:pt>
                <c:pt idx="8">
                  <c:v>Sundsvall</c:v>
                </c:pt>
                <c:pt idx="9">
                  <c:v>Sala</c:v>
                </c:pt>
              </c:strCache>
            </c:strRef>
          </c:cat>
          <c:val>
            <c:numRef>
              <c:extLst>
                <c:ext xmlns:c15="http://schemas.microsoft.com/office/drawing/2012/chart" uri="{02D57815-91ED-43cb-92C2-25804820EDAC}">
                  <c15:fullRef>
                    <c15:sqref>'Data Dia 22'!$H$8:$H$18</c15:sqref>
                  </c15:fullRef>
                </c:ext>
              </c:extLst>
              <c:f>'Data Dia 22'!$H$9:$H$18</c:f>
              <c:numCache>
                <c:formatCode>0.0</c:formatCode>
                <c:ptCount val="10"/>
                <c:pt idx="0">
                  <c:v>1701.6794583599999</c:v>
                </c:pt>
                <c:pt idx="1">
                  <c:v>324.54160638000002</c:v>
                </c:pt>
                <c:pt idx="2">
                  <c:v>186.344843</c:v>
                </c:pt>
                <c:pt idx="3">
                  <c:v>16.7819805</c:v>
                </c:pt>
                <c:pt idx="4">
                  <c:v>4.1549649999999998</c:v>
                </c:pt>
                <c:pt idx="5">
                  <c:v>9.7287909999999993</c:v>
                </c:pt>
                <c:pt idx="6">
                  <c:v>4.7714549999999996</c:v>
                </c:pt>
                <c:pt idx="7">
                  <c:v>5.1990670000000003</c:v>
                </c:pt>
                <c:pt idx="8">
                  <c:v>30.66311</c:v>
                </c:pt>
                <c:pt idx="9">
                  <c:v>0.66067399999999998</c:v>
                </c:pt>
              </c:numCache>
            </c:numRef>
          </c:val>
          <c:extLst>
            <c:ext xmlns:c16="http://schemas.microsoft.com/office/drawing/2014/chart" uri="{C3380CC4-5D6E-409C-BE32-E72D297353CC}">
              <c16:uniqueId val="{00000006-C9BA-446F-803E-DDC8EC0913BF}"/>
            </c:ext>
          </c:extLst>
        </c:ser>
        <c:ser>
          <c:idx val="7"/>
          <c:order val="7"/>
          <c:tx>
            <c:strRef>
              <c:f>'Data Dia 22'!$I$8</c:f>
              <c:strCache>
                <c:ptCount val="1"/>
                <c:pt idx="0">
                  <c:v>2022</c:v>
                </c:pt>
              </c:strCache>
            </c:strRef>
          </c:tx>
          <c:spPr>
            <a:solidFill>
              <a:srgbClr val="DBEAB7"/>
            </a:solidFill>
            <a:ln>
              <a:noFill/>
            </a:ln>
            <a:effectLst/>
          </c:spPr>
          <c:invertIfNegative val="0"/>
          <c:cat>
            <c:strRef>
              <c:extLst>
                <c:ext xmlns:c15="http://schemas.microsoft.com/office/drawing/2012/chart" uri="{02D57815-91ED-43cb-92C2-25804820EDAC}">
                  <c15:fullRef>
                    <c15:sqref>'Data Dia 22'!$A$8:$A$18</c15:sqref>
                  </c15:fullRef>
                </c:ext>
              </c:extLst>
              <c:f>'Data Dia 22'!$A$9:$A$18</c:f>
              <c:strCache>
                <c:ptCount val="10"/>
                <c:pt idx="0">
                  <c:v>Gävle</c:v>
                </c:pt>
                <c:pt idx="1">
                  <c:v>Stockholm</c:v>
                </c:pt>
                <c:pt idx="2">
                  <c:v>Sandviken</c:v>
                </c:pt>
                <c:pt idx="3">
                  <c:v>Göteborg</c:v>
                </c:pt>
                <c:pt idx="4">
                  <c:v>Norrtälje</c:v>
                </c:pt>
                <c:pt idx="5">
                  <c:v>Uppsala</c:v>
                </c:pt>
                <c:pt idx="6">
                  <c:v>Örebro</c:v>
                </c:pt>
                <c:pt idx="7">
                  <c:v>Helsingborg</c:v>
                </c:pt>
                <c:pt idx="8">
                  <c:v>Sundsvall</c:v>
                </c:pt>
                <c:pt idx="9">
                  <c:v>Sala</c:v>
                </c:pt>
              </c:strCache>
            </c:strRef>
          </c:cat>
          <c:val>
            <c:numRef>
              <c:extLst>
                <c:ext xmlns:c15="http://schemas.microsoft.com/office/drawing/2012/chart" uri="{02D57815-91ED-43cb-92C2-25804820EDAC}">
                  <c15:fullRef>
                    <c15:sqref>'Data Dia 22'!$I$8:$I$18</c15:sqref>
                  </c15:fullRef>
                </c:ext>
              </c:extLst>
              <c:f>'Data Dia 22'!$I$9:$I$18</c:f>
              <c:numCache>
                <c:formatCode>0.0</c:formatCode>
                <c:ptCount val="10"/>
                <c:pt idx="0">
                  <c:v>3.0539019999999999</c:v>
                </c:pt>
                <c:pt idx="1">
                  <c:v>17.808115999999998</c:v>
                </c:pt>
                <c:pt idx="2">
                  <c:v>0.79106900000000002</c:v>
                </c:pt>
                <c:pt idx="3">
                  <c:v>16.551255999999999</c:v>
                </c:pt>
                <c:pt idx="4">
                  <c:v>14.288556</c:v>
                </c:pt>
                <c:pt idx="5">
                  <c:v>7.8360519999999996</c:v>
                </c:pt>
                <c:pt idx="6">
                  <c:v>24.466981000000001</c:v>
                </c:pt>
                <c:pt idx="7">
                  <c:v>5.9953149999999997</c:v>
                </c:pt>
                <c:pt idx="8">
                  <c:v>2.89090457</c:v>
                </c:pt>
                <c:pt idx="9">
                  <c:v>1.6685700000000001</c:v>
                </c:pt>
              </c:numCache>
            </c:numRef>
          </c:val>
          <c:extLst>
            <c:ext xmlns:c16="http://schemas.microsoft.com/office/drawing/2014/chart" uri="{C3380CC4-5D6E-409C-BE32-E72D297353CC}">
              <c16:uniqueId val="{00000007-C9BA-446F-803E-DDC8EC0913BF}"/>
            </c:ext>
          </c:extLst>
        </c:ser>
        <c:ser>
          <c:idx val="8"/>
          <c:order val="8"/>
          <c:tx>
            <c:strRef>
              <c:f>'Data Dia 22'!$J$8</c:f>
              <c:strCache>
                <c:ptCount val="1"/>
                <c:pt idx="0">
                  <c:v>2023</c:v>
                </c:pt>
              </c:strCache>
            </c:strRef>
          </c:tx>
          <c:spPr>
            <a:solidFill>
              <a:srgbClr val="D4DAEF"/>
            </a:solidFill>
            <a:ln>
              <a:noFill/>
            </a:ln>
            <a:effectLst/>
          </c:spPr>
          <c:invertIfNegative val="0"/>
          <c:cat>
            <c:strRef>
              <c:extLst>
                <c:ext xmlns:c15="http://schemas.microsoft.com/office/drawing/2012/chart" uri="{02D57815-91ED-43cb-92C2-25804820EDAC}">
                  <c15:fullRef>
                    <c15:sqref>'Data Dia 22'!$A$8:$A$18</c15:sqref>
                  </c15:fullRef>
                </c:ext>
              </c:extLst>
              <c:f>'Data Dia 22'!$A$9:$A$18</c:f>
              <c:strCache>
                <c:ptCount val="10"/>
                <c:pt idx="0">
                  <c:v>Gävle</c:v>
                </c:pt>
                <c:pt idx="1">
                  <c:v>Stockholm</c:v>
                </c:pt>
                <c:pt idx="2">
                  <c:v>Sandviken</c:v>
                </c:pt>
                <c:pt idx="3">
                  <c:v>Göteborg</c:v>
                </c:pt>
                <c:pt idx="4">
                  <c:v>Norrtälje</c:v>
                </c:pt>
                <c:pt idx="5">
                  <c:v>Uppsala</c:v>
                </c:pt>
                <c:pt idx="6">
                  <c:v>Örebro</c:v>
                </c:pt>
                <c:pt idx="7">
                  <c:v>Helsingborg</c:v>
                </c:pt>
                <c:pt idx="8">
                  <c:v>Sundsvall</c:v>
                </c:pt>
                <c:pt idx="9">
                  <c:v>Sala</c:v>
                </c:pt>
              </c:strCache>
            </c:strRef>
          </c:cat>
          <c:val>
            <c:numRef>
              <c:extLst>
                <c:ext xmlns:c15="http://schemas.microsoft.com/office/drawing/2012/chart" uri="{02D57815-91ED-43cb-92C2-25804820EDAC}">
                  <c15:fullRef>
                    <c15:sqref>'Data Dia 22'!$J$8:$J$18</c15:sqref>
                  </c15:fullRef>
                </c:ext>
              </c:extLst>
              <c:f>'Data Dia 22'!$J$9:$J$18</c:f>
              <c:numCache>
                <c:formatCode>0.0</c:formatCode>
                <c:ptCount val="10"/>
                <c:pt idx="0">
                  <c:v>9.5901499999999995</c:v>
                </c:pt>
                <c:pt idx="1">
                  <c:v>47.433754999999998</c:v>
                </c:pt>
                <c:pt idx="2">
                  <c:v>26.665120000000002</c:v>
                </c:pt>
                <c:pt idx="3">
                  <c:v>76.375457999999995</c:v>
                </c:pt>
                <c:pt idx="4">
                  <c:v>4.0225770000000001</c:v>
                </c:pt>
                <c:pt idx="5">
                  <c:v>3.6800470000000001</c:v>
                </c:pt>
                <c:pt idx="6">
                  <c:v>98.341301000000001</c:v>
                </c:pt>
                <c:pt idx="7">
                  <c:v>15.569393</c:v>
                </c:pt>
                <c:pt idx="8">
                  <c:v>19.419982000000001</c:v>
                </c:pt>
                <c:pt idx="9">
                  <c:v>95.206537999999995</c:v>
                </c:pt>
              </c:numCache>
            </c:numRef>
          </c:val>
          <c:extLst>
            <c:ext xmlns:c16="http://schemas.microsoft.com/office/drawing/2014/chart" uri="{C3380CC4-5D6E-409C-BE32-E72D297353CC}">
              <c16:uniqueId val="{00000008-C9BA-446F-803E-DDC8EC0913BF}"/>
            </c:ext>
          </c:extLst>
        </c:ser>
        <c:dLbls>
          <c:showLegendKey val="0"/>
          <c:showVal val="0"/>
          <c:showCatName val="0"/>
          <c:showSerName val="0"/>
          <c:showPercent val="0"/>
          <c:showBubbleSize val="0"/>
        </c:dLbls>
        <c:gapWidth val="80"/>
        <c:overlap val="10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max val="18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1"/>
          <c:order val="0"/>
          <c:tx>
            <c:strRef>
              <c:f>'Data Dia 23'!$B$8</c:f>
              <c:strCache>
                <c:ptCount val="1"/>
                <c:pt idx="0">
                  <c:v>Olycksfallsförsäkring</c:v>
                </c:pt>
              </c:strCache>
            </c:strRef>
          </c:tx>
          <c:spPr>
            <a:solidFill>
              <a:srgbClr val="6679BB"/>
            </a:solidFill>
            <a:ln>
              <a:noFill/>
            </a:ln>
            <a:effectLst/>
          </c:spPr>
          <c:invertIfNegative val="0"/>
          <c:cat>
            <c:numRef>
              <c:f>'Data Dia 23'!$A$9:$A$18</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23'!$B$9:$B$18</c:f>
              <c:numCache>
                <c:formatCode>#\ ##0.0</c:formatCode>
                <c:ptCount val="10"/>
                <c:pt idx="0">
                  <c:v>11.170692000000001</c:v>
                </c:pt>
                <c:pt idx="1">
                  <c:v>11.686063000000001</c:v>
                </c:pt>
                <c:pt idx="2">
                  <c:v>12.301328</c:v>
                </c:pt>
                <c:pt idx="3">
                  <c:v>12.000477999999999</c:v>
                </c:pt>
                <c:pt idx="4">
                  <c:v>13.348106</c:v>
                </c:pt>
                <c:pt idx="5">
                  <c:v>12.819616999999999</c:v>
                </c:pt>
                <c:pt idx="6">
                  <c:v>12.096995</c:v>
                </c:pt>
                <c:pt idx="7">
                  <c:v>12.235552999999999</c:v>
                </c:pt>
                <c:pt idx="8">
                  <c:v>11.593589</c:v>
                </c:pt>
                <c:pt idx="9">
                  <c:v>11.441401000000001</c:v>
                </c:pt>
              </c:numCache>
            </c:numRef>
          </c:val>
          <c:extLst>
            <c:ext xmlns:c16="http://schemas.microsoft.com/office/drawing/2014/chart" uri="{C3380CC4-5D6E-409C-BE32-E72D297353CC}">
              <c16:uniqueId val="{00000000-EC28-4FD3-9656-0579EF46C834}"/>
            </c:ext>
          </c:extLst>
        </c:ser>
        <c:ser>
          <c:idx val="2"/>
          <c:order val="1"/>
          <c:tx>
            <c:strRef>
              <c:f>'Data Dia 23'!$C$8</c:f>
              <c:strCache>
                <c:ptCount val="1"/>
                <c:pt idx="0">
                  <c:v>Sjukförsäkring</c:v>
                </c:pt>
              </c:strCache>
            </c:strRef>
          </c:tx>
          <c:spPr>
            <a:solidFill>
              <a:srgbClr val="FFD478"/>
            </a:solidFill>
            <a:ln>
              <a:noFill/>
            </a:ln>
            <a:effectLst/>
          </c:spPr>
          <c:invertIfNegative val="0"/>
          <c:cat>
            <c:numRef>
              <c:f>'Data Dia 23'!$A$9:$A$18</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23'!$C$9:$C$18</c:f>
              <c:numCache>
                <c:formatCode>#\ ##0.0</c:formatCode>
                <c:ptCount val="10"/>
                <c:pt idx="0">
                  <c:v>7.7600020000000001</c:v>
                </c:pt>
                <c:pt idx="1">
                  <c:v>8.0287009999999999</c:v>
                </c:pt>
                <c:pt idx="2">
                  <c:v>8.3017079999999996</c:v>
                </c:pt>
                <c:pt idx="3">
                  <c:v>8.5327830000000002</c:v>
                </c:pt>
                <c:pt idx="4">
                  <c:v>8.5652910000000002</c:v>
                </c:pt>
                <c:pt idx="5">
                  <c:v>8.7064760000000003</c:v>
                </c:pt>
                <c:pt idx="6">
                  <c:v>8.8997130000000002</c:v>
                </c:pt>
                <c:pt idx="7">
                  <c:v>9.1550010000000004</c:v>
                </c:pt>
                <c:pt idx="8">
                  <c:v>9.3287669999999991</c:v>
                </c:pt>
                <c:pt idx="9">
                  <c:v>9.8603149999999999</c:v>
                </c:pt>
              </c:numCache>
            </c:numRef>
          </c:val>
          <c:extLst>
            <c:ext xmlns:c16="http://schemas.microsoft.com/office/drawing/2014/chart" uri="{C3380CC4-5D6E-409C-BE32-E72D297353CC}">
              <c16:uniqueId val="{00000001-EC28-4FD3-9656-0579EF46C834}"/>
            </c:ext>
          </c:extLst>
        </c:ser>
        <c:ser>
          <c:idx val="3"/>
          <c:order val="2"/>
          <c:tx>
            <c:strRef>
              <c:f>'Data Dia 23'!$D$8</c:f>
              <c:strCache>
                <c:ptCount val="1"/>
                <c:pt idx="0">
                  <c:v>Barnförsäkring</c:v>
                </c:pt>
              </c:strCache>
            </c:strRef>
          </c:tx>
          <c:spPr>
            <a:solidFill>
              <a:srgbClr val="E93E84"/>
            </a:solidFill>
            <a:ln>
              <a:noFill/>
            </a:ln>
            <a:effectLst/>
          </c:spPr>
          <c:invertIfNegative val="0"/>
          <c:cat>
            <c:numRef>
              <c:f>'Data Dia 23'!$A$9:$A$18</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23'!$D$9:$D$18</c:f>
              <c:numCache>
                <c:formatCode>#\ ##0.0</c:formatCode>
                <c:ptCount val="10"/>
                <c:pt idx="0">
                  <c:v>3.6801149999999998</c:v>
                </c:pt>
                <c:pt idx="1">
                  <c:v>3.693937</c:v>
                </c:pt>
                <c:pt idx="2">
                  <c:v>3.712126</c:v>
                </c:pt>
                <c:pt idx="3">
                  <c:v>3.3361890000000001</c:v>
                </c:pt>
                <c:pt idx="4">
                  <c:v>2.957795</c:v>
                </c:pt>
                <c:pt idx="5">
                  <c:v>3.0027900000000001</c:v>
                </c:pt>
                <c:pt idx="6">
                  <c:v>2.9510139999999998</c:v>
                </c:pt>
                <c:pt idx="7">
                  <c:v>2.697892</c:v>
                </c:pt>
                <c:pt idx="8">
                  <c:v>1.8897189999999999</c:v>
                </c:pt>
                <c:pt idx="9">
                  <c:v>1.885132</c:v>
                </c:pt>
              </c:numCache>
            </c:numRef>
          </c:val>
          <c:extLst>
            <c:ext xmlns:c16="http://schemas.microsoft.com/office/drawing/2014/chart" uri="{C3380CC4-5D6E-409C-BE32-E72D297353CC}">
              <c16:uniqueId val="{00000002-EC28-4FD3-9656-0579EF46C834}"/>
            </c:ext>
          </c:extLst>
        </c:ser>
        <c:ser>
          <c:idx val="4"/>
          <c:order val="3"/>
          <c:tx>
            <c:strRef>
              <c:f>'Data Dia 23'!$E$8</c:f>
              <c:strCache>
                <c:ptCount val="1"/>
                <c:pt idx="0">
                  <c:v>Sjuk- och olycksfallsförsäkring</c:v>
                </c:pt>
              </c:strCache>
            </c:strRef>
          </c:tx>
          <c:spPr>
            <a:solidFill>
              <a:srgbClr val="C6DE89"/>
            </a:solidFill>
            <a:ln>
              <a:noFill/>
            </a:ln>
            <a:effectLst/>
          </c:spPr>
          <c:invertIfNegative val="0"/>
          <c:cat>
            <c:numRef>
              <c:f>'Data Dia 23'!$A$9:$A$18</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23'!$E$9:$E$18</c:f>
              <c:numCache>
                <c:formatCode>#\ ##0.0</c:formatCode>
                <c:ptCount val="10"/>
                <c:pt idx="0">
                  <c:v>0.55583700000000003</c:v>
                </c:pt>
                <c:pt idx="1">
                  <c:v>0.72338400000000003</c:v>
                </c:pt>
                <c:pt idx="2">
                  <c:v>0.70935800000000004</c:v>
                </c:pt>
                <c:pt idx="3">
                  <c:v>0.69826500000000002</c:v>
                </c:pt>
                <c:pt idx="4">
                  <c:v>0.74690900000000005</c:v>
                </c:pt>
                <c:pt idx="5">
                  <c:v>0.764096</c:v>
                </c:pt>
                <c:pt idx="6">
                  <c:v>0.79976599999999998</c:v>
                </c:pt>
                <c:pt idx="7">
                  <c:v>0.84371399999999996</c:v>
                </c:pt>
                <c:pt idx="8">
                  <c:v>0.89206200000000002</c:v>
                </c:pt>
                <c:pt idx="9">
                  <c:v>0.93226299999999995</c:v>
                </c:pt>
              </c:numCache>
            </c:numRef>
          </c:val>
          <c:extLst>
            <c:ext xmlns:c16="http://schemas.microsoft.com/office/drawing/2014/chart" uri="{C3380CC4-5D6E-409C-BE32-E72D297353CC}">
              <c16:uniqueId val="{00000003-EC28-4FD3-9656-0579EF46C834}"/>
            </c:ext>
          </c:extLst>
        </c:ser>
        <c:ser>
          <c:idx val="5"/>
          <c:order val="4"/>
          <c:tx>
            <c:strRef>
              <c:f>'Data Dia 23'!$F$8</c:f>
              <c:strCache>
                <c:ptCount val="1"/>
                <c:pt idx="0">
                  <c:v>Övrigt</c:v>
                </c:pt>
              </c:strCache>
            </c:strRef>
          </c:tx>
          <c:spPr>
            <a:solidFill>
              <a:sysClr val="window" lastClr="FFFFFF">
                <a:lumMod val="85000"/>
              </a:sysClr>
            </a:solidFill>
            <a:ln>
              <a:noFill/>
            </a:ln>
            <a:effectLst/>
          </c:spPr>
          <c:invertIfNegative val="0"/>
          <c:cat>
            <c:numRef>
              <c:f>'Data Dia 23'!$A$9:$A$18</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23'!$F$9:$F$18</c:f>
              <c:numCache>
                <c:formatCode>#\ ##0.0</c:formatCode>
                <c:ptCount val="10"/>
                <c:pt idx="0">
                  <c:v>0.160053</c:v>
                </c:pt>
                <c:pt idx="1">
                  <c:v>7.8508999999999995E-2</c:v>
                </c:pt>
                <c:pt idx="2">
                  <c:v>0.232404</c:v>
                </c:pt>
                <c:pt idx="3">
                  <c:v>0.39703899999999998</c:v>
                </c:pt>
                <c:pt idx="4">
                  <c:v>0.45378299999999999</c:v>
                </c:pt>
                <c:pt idx="5">
                  <c:v>0.47970699999999999</c:v>
                </c:pt>
                <c:pt idx="6">
                  <c:v>0.49956</c:v>
                </c:pt>
                <c:pt idx="7">
                  <c:v>0.60539799999999999</c:v>
                </c:pt>
                <c:pt idx="8">
                  <c:v>0.62536999999999998</c:v>
                </c:pt>
                <c:pt idx="9">
                  <c:v>0.65173999999999999</c:v>
                </c:pt>
              </c:numCache>
            </c:numRef>
          </c:val>
          <c:extLst>
            <c:ext xmlns:c16="http://schemas.microsoft.com/office/drawing/2014/chart" uri="{C3380CC4-5D6E-409C-BE32-E72D297353CC}">
              <c16:uniqueId val="{00000004-EC28-4FD3-9656-0579EF46C834}"/>
            </c:ext>
          </c:extLst>
        </c:ser>
        <c:dLbls>
          <c:showLegendKey val="0"/>
          <c:showVal val="0"/>
          <c:showCatName val="0"/>
          <c:showSerName val="0"/>
          <c:showPercent val="0"/>
          <c:showBubbleSize val="0"/>
        </c:dLbls>
        <c:gapWidth val="80"/>
        <c:overlap val="100"/>
        <c:axId val="533070608"/>
        <c:axId val="533070936"/>
      </c:barChart>
      <c:lineChart>
        <c:grouping val="standard"/>
        <c:varyColors val="0"/>
        <c:ser>
          <c:idx val="6"/>
          <c:order val="5"/>
          <c:tx>
            <c:strRef>
              <c:f>'Data Dia 23'!$H$8</c:f>
              <c:strCache>
                <c:ptCount val="1"/>
                <c:pt idx="0">
                  <c:v>Total premieinkomst (höger axel)</c:v>
                </c:pt>
              </c:strCache>
            </c:strRef>
          </c:tx>
          <c:spPr>
            <a:ln w="28575" cap="rnd">
              <a:solidFill>
                <a:schemeClr val="accent1">
                  <a:lumMod val="60000"/>
                </a:schemeClr>
              </a:solidFill>
              <a:round/>
            </a:ln>
            <a:effectLst/>
          </c:spPr>
          <c:marker>
            <c:symbol val="none"/>
          </c:marker>
          <c:cat>
            <c:numRef>
              <c:f>'Data Dia 23'!$A$9:$A$18</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23'!$H$9:$H$18</c:f>
              <c:numCache>
                <c:formatCode>0.0</c:formatCode>
                <c:ptCount val="10"/>
                <c:pt idx="0">
                  <c:v>11.777418773000001</c:v>
                </c:pt>
                <c:pt idx="1">
                  <c:v>11.448318789</c:v>
                </c:pt>
                <c:pt idx="2">
                  <c:v>13.2974602629939</c:v>
                </c:pt>
                <c:pt idx="3">
                  <c:v>14.162992858999999</c:v>
                </c:pt>
                <c:pt idx="4">
                  <c:v>14.844685720999999</c:v>
                </c:pt>
                <c:pt idx="5">
                  <c:v>14.612483261</c:v>
                </c:pt>
                <c:pt idx="6">
                  <c:v>15.02116985</c:v>
                </c:pt>
                <c:pt idx="7">
                  <c:v>15.05850538606</c:v>
                </c:pt>
                <c:pt idx="8">
                  <c:v>15.719782613683112</c:v>
                </c:pt>
                <c:pt idx="9">
                  <c:v>16.44391847835157</c:v>
                </c:pt>
              </c:numCache>
            </c:numRef>
          </c:val>
          <c:smooth val="0"/>
          <c:extLst>
            <c:ext xmlns:c16="http://schemas.microsoft.com/office/drawing/2014/chart" uri="{C3380CC4-5D6E-409C-BE32-E72D297353CC}">
              <c16:uniqueId val="{00000005-EC28-4FD3-9656-0579EF46C834}"/>
            </c:ext>
          </c:extLst>
        </c:ser>
        <c:dLbls>
          <c:showLegendKey val="0"/>
          <c:showVal val="0"/>
          <c:showCatName val="0"/>
          <c:showSerName val="0"/>
          <c:showPercent val="0"/>
          <c:showBubbleSize val="0"/>
        </c:dLbls>
        <c:marker val="1"/>
        <c:smooth val="0"/>
        <c:axId val="1074084528"/>
        <c:axId val="1074087408"/>
      </c:line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valAx>
        <c:axId val="1074087408"/>
        <c:scaling>
          <c:orientation val="minMax"/>
        </c:scaling>
        <c:delete val="0"/>
        <c:axPos val="r"/>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1074084528"/>
        <c:crosses val="max"/>
        <c:crossBetween val="between"/>
      </c:valAx>
      <c:catAx>
        <c:axId val="1074084528"/>
        <c:scaling>
          <c:orientation val="minMax"/>
        </c:scaling>
        <c:delete val="1"/>
        <c:axPos val="b"/>
        <c:numFmt formatCode="General" sourceLinked="1"/>
        <c:majorTickMark val="out"/>
        <c:minorTickMark val="none"/>
        <c:tickLblPos val="nextTo"/>
        <c:crossAx val="107408740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1"/>
          <c:order val="0"/>
          <c:tx>
            <c:strRef>
              <c:f>'Data Dia 24'!$B$8</c:f>
              <c:strCache>
                <c:ptCount val="1"/>
                <c:pt idx="0">
                  <c:v>Gruppförsäkringar, arbetsgivarbetalda</c:v>
                </c:pt>
              </c:strCache>
            </c:strRef>
          </c:tx>
          <c:spPr>
            <a:solidFill>
              <a:srgbClr val="6679BB"/>
            </a:solidFill>
            <a:ln>
              <a:noFill/>
            </a:ln>
            <a:effectLst/>
          </c:spPr>
          <c:invertIfNegative val="0"/>
          <c:cat>
            <c:numRef>
              <c:f>'Data Dia 24'!$A$9:$A$18</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24'!$B$9:$B$18</c:f>
              <c:numCache>
                <c:formatCode>#,##0</c:formatCode>
                <c:ptCount val="10"/>
                <c:pt idx="0">
                  <c:v>410526</c:v>
                </c:pt>
                <c:pt idx="1">
                  <c:v>340178</c:v>
                </c:pt>
                <c:pt idx="2">
                  <c:v>352398</c:v>
                </c:pt>
                <c:pt idx="3">
                  <c:v>384632</c:v>
                </c:pt>
                <c:pt idx="4">
                  <c:v>400845</c:v>
                </c:pt>
                <c:pt idx="5">
                  <c:v>409573</c:v>
                </c:pt>
                <c:pt idx="6">
                  <c:v>433580</c:v>
                </c:pt>
                <c:pt idx="7">
                  <c:v>470315</c:v>
                </c:pt>
                <c:pt idx="8">
                  <c:v>493956</c:v>
                </c:pt>
                <c:pt idx="9">
                  <c:v>508988</c:v>
                </c:pt>
              </c:numCache>
            </c:numRef>
          </c:val>
          <c:extLst>
            <c:ext xmlns:c16="http://schemas.microsoft.com/office/drawing/2014/chart" uri="{C3380CC4-5D6E-409C-BE32-E72D297353CC}">
              <c16:uniqueId val="{00000000-1128-4459-A9B9-8B841CE9D045}"/>
            </c:ext>
          </c:extLst>
        </c:ser>
        <c:ser>
          <c:idx val="2"/>
          <c:order val="1"/>
          <c:tx>
            <c:strRef>
              <c:f>'Data Dia 24'!$C$8</c:f>
              <c:strCache>
                <c:ptCount val="1"/>
                <c:pt idx="0">
                  <c:v>Gruppförsäkringar, ej arbetsgivarbetalda</c:v>
                </c:pt>
              </c:strCache>
            </c:strRef>
          </c:tx>
          <c:spPr>
            <a:solidFill>
              <a:srgbClr val="FFD478"/>
            </a:solidFill>
            <a:ln>
              <a:noFill/>
            </a:ln>
            <a:effectLst/>
          </c:spPr>
          <c:invertIfNegative val="0"/>
          <c:cat>
            <c:numRef>
              <c:f>'Data Dia 24'!$A$9:$A$18</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24'!$C$9:$C$18</c:f>
              <c:numCache>
                <c:formatCode>#,##0</c:formatCode>
                <c:ptCount val="10"/>
                <c:pt idx="0">
                  <c:v>128877</c:v>
                </c:pt>
                <c:pt idx="1">
                  <c:v>209415</c:v>
                </c:pt>
                <c:pt idx="2">
                  <c:v>219392</c:v>
                </c:pt>
                <c:pt idx="3">
                  <c:v>195756</c:v>
                </c:pt>
                <c:pt idx="4">
                  <c:v>207277</c:v>
                </c:pt>
                <c:pt idx="5">
                  <c:v>206104</c:v>
                </c:pt>
                <c:pt idx="6">
                  <c:v>216131</c:v>
                </c:pt>
                <c:pt idx="7">
                  <c:v>226221</c:v>
                </c:pt>
                <c:pt idx="8">
                  <c:v>227431</c:v>
                </c:pt>
                <c:pt idx="9">
                  <c:v>234737</c:v>
                </c:pt>
              </c:numCache>
            </c:numRef>
          </c:val>
          <c:extLst>
            <c:ext xmlns:c16="http://schemas.microsoft.com/office/drawing/2014/chart" uri="{C3380CC4-5D6E-409C-BE32-E72D297353CC}">
              <c16:uniqueId val="{00000001-1128-4459-A9B9-8B841CE9D045}"/>
            </c:ext>
          </c:extLst>
        </c:ser>
        <c:ser>
          <c:idx val="3"/>
          <c:order val="2"/>
          <c:tx>
            <c:strRef>
              <c:f>'Data Dia 24'!$D$8</c:f>
              <c:strCache>
                <c:ptCount val="1"/>
                <c:pt idx="0">
                  <c:v>Individuella försäkringar</c:v>
                </c:pt>
              </c:strCache>
            </c:strRef>
          </c:tx>
          <c:spPr>
            <a:solidFill>
              <a:srgbClr val="E93E84"/>
            </a:solidFill>
            <a:ln>
              <a:noFill/>
            </a:ln>
            <a:effectLst/>
          </c:spPr>
          <c:invertIfNegative val="0"/>
          <c:cat>
            <c:numRef>
              <c:f>'Data Dia 24'!$A$9:$A$18</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24'!$D$9:$D$18</c:f>
              <c:numCache>
                <c:formatCode>#,##0</c:formatCode>
                <c:ptCount val="10"/>
                <c:pt idx="0">
                  <c:v>48760</c:v>
                </c:pt>
                <c:pt idx="1">
                  <c:v>72797</c:v>
                </c:pt>
                <c:pt idx="2">
                  <c:v>69274</c:v>
                </c:pt>
                <c:pt idx="3">
                  <c:v>68138</c:v>
                </c:pt>
                <c:pt idx="4">
                  <c:v>68430</c:v>
                </c:pt>
                <c:pt idx="5">
                  <c:v>70979</c:v>
                </c:pt>
                <c:pt idx="6">
                  <c:v>70432</c:v>
                </c:pt>
                <c:pt idx="7">
                  <c:v>62118</c:v>
                </c:pt>
                <c:pt idx="8">
                  <c:v>62871</c:v>
                </c:pt>
                <c:pt idx="9">
                  <c:v>64190</c:v>
                </c:pt>
              </c:numCache>
            </c:numRef>
          </c:val>
          <c:extLst>
            <c:ext xmlns:c16="http://schemas.microsoft.com/office/drawing/2014/chart" uri="{C3380CC4-5D6E-409C-BE32-E72D297353CC}">
              <c16:uniqueId val="{00000002-1128-4459-A9B9-8B841CE9D045}"/>
            </c:ext>
          </c:extLst>
        </c:ser>
        <c:dLbls>
          <c:showLegendKey val="0"/>
          <c:showVal val="0"/>
          <c:showCatName val="0"/>
          <c:showSerName val="0"/>
          <c:showPercent val="0"/>
          <c:showBubbleSize val="0"/>
        </c:dLbls>
        <c:gapWidth val="80"/>
        <c:overlap val="100"/>
        <c:axId val="533070608"/>
        <c:axId val="533070936"/>
      </c:barChart>
      <c:lineChart>
        <c:grouping val="standard"/>
        <c:varyColors val="0"/>
        <c:ser>
          <c:idx val="4"/>
          <c:order val="3"/>
          <c:tx>
            <c:strRef>
              <c:f>'Data Dia 24'!$E$8</c:f>
              <c:strCache>
                <c:ptCount val="1"/>
                <c:pt idx="0">
                  <c:v>Total premieinkomst (höger axel)</c:v>
                </c:pt>
              </c:strCache>
            </c:strRef>
          </c:tx>
          <c:spPr>
            <a:ln w="28575" cap="rnd">
              <a:solidFill>
                <a:sysClr val="windowText" lastClr="000000"/>
              </a:solidFill>
              <a:round/>
            </a:ln>
            <a:effectLst/>
          </c:spPr>
          <c:marker>
            <c:symbol val="none"/>
          </c:marker>
          <c:cat>
            <c:numRef>
              <c:f>'Data Dia 24'!$A$9:$A$18</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24'!$E$9:$E$18</c:f>
              <c:numCache>
                <c:formatCode>#\ ##0.0</c:formatCode>
                <c:ptCount val="10"/>
                <c:pt idx="0">
                  <c:v>2.683405</c:v>
                </c:pt>
                <c:pt idx="1">
                  <c:v>3.0338848860000001</c:v>
                </c:pt>
                <c:pt idx="2">
                  <c:v>3.2766146960000002</c:v>
                </c:pt>
                <c:pt idx="3">
                  <c:v>3.3970440800000001</c:v>
                </c:pt>
                <c:pt idx="4">
                  <c:v>3.5662281550000001</c:v>
                </c:pt>
                <c:pt idx="5">
                  <c:v>3.550150183</c:v>
                </c:pt>
                <c:pt idx="6">
                  <c:v>3.893691563</c:v>
                </c:pt>
                <c:pt idx="7">
                  <c:v>4.2301998499744338</c:v>
                </c:pt>
                <c:pt idx="8">
                  <c:v>4.556303316790018</c:v>
                </c:pt>
                <c:pt idx="9">
                  <c:v>5.1262586560363248</c:v>
                </c:pt>
              </c:numCache>
            </c:numRef>
          </c:val>
          <c:smooth val="0"/>
          <c:extLst>
            <c:ext xmlns:c16="http://schemas.microsoft.com/office/drawing/2014/chart" uri="{C3380CC4-5D6E-409C-BE32-E72D297353CC}">
              <c16:uniqueId val="{00000003-1128-4459-A9B9-8B841CE9D045}"/>
            </c:ext>
          </c:extLst>
        </c:ser>
        <c:dLbls>
          <c:showLegendKey val="0"/>
          <c:showVal val="0"/>
          <c:showCatName val="0"/>
          <c:showSerName val="0"/>
          <c:showPercent val="0"/>
          <c:showBubbleSize val="0"/>
        </c:dLbls>
        <c:marker val="1"/>
        <c:smooth val="0"/>
        <c:axId val="825461552"/>
        <c:axId val="825462512"/>
      </c:line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valAx>
        <c:axId val="825462512"/>
        <c:scaling>
          <c:orientation val="minMax"/>
        </c:scaling>
        <c:delete val="0"/>
        <c:axPos val="r"/>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825461552"/>
        <c:crosses val="max"/>
        <c:crossBetween val="between"/>
      </c:valAx>
      <c:catAx>
        <c:axId val="825461552"/>
        <c:scaling>
          <c:orientation val="minMax"/>
        </c:scaling>
        <c:delete val="1"/>
        <c:axPos val="b"/>
        <c:numFmt formatCode="General" sourceLinked="1"/>
        <c:majorTickMark val="out"/>
        <c:minorTickMark val="none"/>
        <c:tickLblPos val="nextTo"/>
        <c:crossAx val="82546251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'Data Dia 25'!$B$10</c:f>
              <c:strCache>
                <c:ptCount val="1"/>
                <c:pt idx="0">
                  <c:v>Operation</c:v>
                </c:pt>
              </c:strCache>
            </c:strRef>
          </c:tx>
          <c:spPr>
            <a:solidFill>
              <a:srgbClr val="6679BB"/>
            </a:solidFill>
            <a:ln>
              <a:noFill/>
            </a:ln>
            <a:effectLst/>
          </c:spPr>
          <c:invertIfNegative val="0"/>
          <c:cat>
            <c:strRef>
              <c:f>'Data Dia 25'!$A$11:$A$18</c:f>
              <c:strCache>
                <c:ptCount val="8"/>
                <c:pt idx="0">
                  <c:v>2017</c:v>
                </c:pt>
                <c:pt idx="1">
                  <c:v>2018</c:v>
                </c:pt>
                <c:pt idx="2">
                  <c:v>2019</c:v>
                </c:pt>
                <c:pt idx="3">
                  <c:v>2020</c:v>
                </c:pt>
                <c:pt idx="4">
                  <c:v>2021</c:v>
                </c:pt>
                <c:pt idx="5">
                  <c:v>2022</c:v>
                </c:pt>
                <c:pt idx="6">
                  <c:v>2023</c:v>
                </c:pt>
                <c:pt idx="7">
                  <c:v>2024</c:v>
                </c:pt>
              </c:strCache>
            </c:strRef>
          </c:cat>
          <c:val>
            <c:numRef>
              <c:f>'Data Dia 25'!$B$11:$B$18</c:f>
              <c:numCache>
                <c:formatCode>#,##0</c:formatCode>
                <c:ptCount val="8"/>
                <c:pt idx="0">
                  <c:v>57105</c:v>
                </c:pt>
                <c:pt idx="1">
                  <c:v>57147</c:v>
                </c:pt>
                <c:pt idx="2">
                  <c:v>58038</c:v>
                </c:pt>
                <c:pt idx="3">
                  <c:v>53844</c:v>
                </c:pt>
                <c:pt idx="4">
                  <c:v>54252</c:v>
                </c:pt>
                <c:pt idx="5">
                  <c:v>58369</c:v>
                </c:pt>
                <c:pt idx="6">
                  <c:v>66194</c:v>
                </c:pt>
                <c:pt idx="7">
                  <c:v>70015</c:v>
                </c:pt>
              </c:numCache>
            </c:numRef>
          </c:val>
          <c:extLst>
            <c:ext xmlns:c16="http://schemas.microsoft.com/office/drawing/2014/chart" uri="{C3380CC4-5D6E-409C-BE32-E72D297353CC}">
              <c16:uniqueId val="{00000000-EA5A-4EAD-836E-F0CFDC3F7877}"/>
            </c:ext>
          </c:extLst>
        </c:ser>
        <c:ser>
          <c:idx val="1"/>
          <c:order val="1"/>
          <c:tx>
            <c:strRef>
              <c:f>'Data Dia 25'!$C$10</c:f>
              <c:strCache>
                <c:ptCount val="1"/>
                <c:pt idx="0">
                  <c:v>Fysioterapeut/naprapat</c:v>
                </c:pt>
              </c:strCache>
            </c:strRef>
          </c:tx>
          <c:spPr>
            <a:solidFill>
              <a:srgbClr val="FFD478"/>
            </a:solidFill>
            <a:ln>
              <a:noFill/>
            </a:ln>
            <a:effectLst/>
          </c:spPr>
          <c:invertIfNegative val="0"/>
          <c:cat>
            <c:strRef>
              <c:f>'Data Dia 25'!$A$11:$A$18</c:f>
              <c:strCache>
                <c:ptCount val="8"/>
                <c:pt idx="0">
                  <c:v>2017</c:v>
                </c:pt>
                <c:pt idx="1">
                  <c:v>2018</c:v>
                </c:pt>
                <c:pt idx="2">
                  <c:v>2019</c:v>
                </c:pt>
                <c:pt idx="3">
                  <c:v>2020</c:v>
                </c:pt>
                <c:pt idx="4">
                  <c:v>2021</c:v>
                </c:pt>
                <c:pt idx="5">
                  <c:v>2022</c:v>
                </c:pt>
                <c:pt idx="6">
                  <c:v>2023</c:v>
                </c:pt>
                <c:pt idx="7">
                  <c:v>2024</c:v>
                </c:pt>
              </c:strCache>
            </c:strRef>
          </c:cat>
          <c:val>
            <c:numRef>
              <c:f>'Data Dia 25'!$C$11:$C$18</c:f>
              <c:numCache>
                <c:formatCode>#,##0</c:formatCode>
                <c:ptCount val="8"/>
                <c:pt idx="0">
                  <c:v>273778</c:v>
                </c:pt>
                <c:pt idx="1">
                  <c:v>292380</c:v>
                </c:pt>
                <c:pt idx="2">
                  <c:v>306691</c:v>
                </c:pt>
                <c:pt idx="3">
                  <c:v>358048</c:v>
                </c:pt>
                <c:pt idx="4">
                  <c:v>360410</c:v>
                </c:pt>
                <c:pt idx="5">
                  <c:v>339288</c:v>
                </c:pt>
                <c:pt idx="6">
                  <c:v>403139</c:v>
                </c:pt>
                <c:pt idx="7">
                  <c:v>423587</c:v>
                </c:pt>
              </c:numCache>
            </c:numRef>
          </c:val>
          <c:extLst>
            <c:ext xmlns:c16="http://schemas.microsoft.com/office/drawing/2014/chart" uri="{C3380CC4-5D6E-409C-BE32-E72D297353CC}">
              <c16:uniqueId val="{00000001-EA5A-4EAD-836E-F0CFDC3F7877}"/>
            </c:ext>
          </c:extLst>
        </c:ser>
        <c:ser>
          <c:idx val="2"/>
          <c:order val="2"/>
          <c:tx>
            <c:strRef>
              <c:f>'Data Dia 25'!$D$10</c:f>
              <c:strCache>
                <c:ptCount val="1"/>
                <c:pt idx="0">
                  <c:v>Psykolog och liknande</c:v>
                </c:pt>
              </c:strCache>
            </c:strRef>
          </c:tx>
          <c:spPr>
            <a:solidFill>
              <a:srgbClr val="E93E84"/>
            </a:solidFill>
            <a:ln>
              <a:noFill/>
            </a:ln>
            <a:effectLst/>
          </c:spPr>
          <c:invertIfNegative val="0"/>
          <c:cat>
            <c:strRef>
              <c:f>'Data Dia 25'!$A$11:$A$18</c:f>
              <c:strCache>
                <c:ptCount val="8"/>
                <c:pt idx="0">
                  <c:v>2017</c:v>
                </c:pt>
                <c:pt idx="1">
                  <c:v>2018</c:v>
                </c:pt>
                <c:pt idx="2">
                  <c:v>2019</c:v>
                </c:pt>
                <c:pt idx="3">
                  <c:v>2020</c:v>
                </c:pt>
                <c:pt idx="4">
                  <c:v>2021</c:v>
                </c:pt>
                <c:pt idx="5">
                  <c:v>2022</c:v>
                </c:pt>
                <c:pt idx="6">
                  <c:v>2023</c:v>
                </c:pt>
                <c:pt idx="7">
                  <c:v>2024</c:v>
                </c:pt>
              </c:strCache>
            </c:strRef>
          </c:cat>
          <c:val>
            <c:numRef>
              <c:f>'Data Dia 25'!$D$11:$D$18</c:f>
              <c:numCache>
                <c:formatCode>#,##0</c:formatCode>
                <c:ptCount val="8"/>
                <c:pt idx="0">
                  <c:v>57567</c:v>
                </c:pt>
                <c:pt idx="1">
                  <c:v>63766</c:v>
                </c:pt>
                <c:pt idx="2">
                  <c:v>66917</c:v>
                </c:pt>
                <c:pt idx="3">
                  <c:v>72392</c:v>
                </c:pt>
                <c:pt idx="4">
                  <c:v>74454</c:v>
                </c:pt>
                <c:pt idx="5">
                  <c:v>82139</c:v>
                </c:pt>
                <c:pt idx="6">
                  <c:v>91230</c:v>
                </c:pt>
                <c:pt idx="7">
                  <c:v>90616</c:v>
                </c:pt>
              </c:numCache>
            </c:numRef>
          </c:val>
          <c:extLst>
            <c:ext xmlns:c16="http://schemas.microsoft.com/office/drawing/2014/chart" uri="{C3380CC4-5D6E-409C-BE32-E72D297353CC}">
              <c16:uniqueId val="{00000002-EA5A-4EAD-836E-F0CFDC3F7877}"/>
            </c:ext>
          </c:extLst>
        </c:ser>
        <c:ser>
          <c:idx val="3"/>
          <c:order val="3"/>
          <c:tx>
            <c:strRef>
              <c:f>'Data Dia 25'!$E$10</c:f>
              <c:strCache>
                <c:ptCount val="1"/>
                <c:pt idx="0">
                  <c:v>Specialistläkare/diagnosticering</c:v>
                </c:pt>
              </c:strCache>
            </c:strRef>
          </c:tx>
          <c:spPr>
            <a:solidFill>
              <a:srgbClr val="C6DE89"/>
            </a:solidFill>
            <a:ln>
              <a:noFill/>
            </a:ln>
            <a:effectLst/>
          </c:spPr>
          <c:invertIfNegative val="0"/>
          <c:cat>
            <c:strRef>
              <c:f>'Data Dia 25'!$A$11:$A$18</c:f>
              <c:strCache>
                <c:ptCount val="8"/>
                <c:pt idx="0">
                  <c:v>2017</c:v>
                </c:pt>
                <c:pt idx="1">
                  <c:v>2018</c:v>
                </c:pt>
                <c:pt idx="2">
                  <c:v>2019</c:v>
                </c:pt>
                <c:pt idx="3">
                  <c:v>2020</c:v>
                </c:pt>
                <c:pt idx="4">
                  <c:v>2021</c:v>
                </c:pt>
                <c:pt idx="5">
                  <c:v>2022</c:v>
                </c:pt>
                <c:pt idx="6">
                  <c:v>2023</c:v>
                </c:pt>
                <c:pt idx="7">
                  <c:v>2024</c:v>
                </c:pt>
              </c:strCache>
            </c:strRef>
          </c:cat>
          <c:val>
            <c:numRef>
              <c:f>'Data Dia 25'!$E$11:$E$18</c:f>
              <c:numCache>
                <c:formatCode>#,##0</c:formatCode>
                <c:ptCount val="8"/>
                <c:pt idx="0">
                  <c:v>672685</c:v>
                </c:pt>
                <c:pt idx="1">
                  <c:v>757482</c:v>
                </c:pt>
                <c:pt idx="2">
                  <c:v>833892</c:v>
                </c:pt>
                <c:pt idx="3">
                  <c:v>816934</c:v>
                </c:pt>
                <c:pt idx="4">
                  <c:v>892929</c:v>
                </c:pt>
                <c:pt idx="5">
                  <c:v>981572</c:v>
                </c:pt>
                <c:pt idx="6">
                  <c:v>1107874</c:v>
                </c:pt>
                <c:pt idx="7">
                  <c:v>1194781</c:v>
                </c:pt>
              </c:numCache>
            </c:numRef>
          </c:val>
          <c:extLst>
            <c:ext xmlns:c16="http://schemas.microsoft.com/office/drawing/2014/chart" uri="{C3380CC4-5D6E-409C-BE32-E72D297353CC}">
              <c16:uniqueId val="{00000003-EA5A-4EAD-836E-F0CFDC3F7877}"/>
            </c:ext>
          </c:extLst>
        </c:ser>
        <c:ser>
          <c:idx val="4"/>
          <c:order val="4"/>
          <c:tx>
            <c:strRef>
              <c:f>'Data Dia 25'!$F$10</c:f>
              <c:strCache>
                <c:ptCount val="1"/>
                <c:pt idx="0">
                  <c:v>Övriga behandlingar</c:v>
                </c:pt>
              </c:strCache>
            </c:strRef>
          </c:tx>
          <c:spPr>
            <a:solidFill>
              <a:srgbClr val="A3B1DA"/>
            </a:solidFill>
            <a:ln>
              <a:noFill/>
            </a:ln>
            <a:effectLst/>
          </c:spPr>
          <c:invertIfNegative val="0"/>
          <c:cat>
            <c:strRef>
              <c:f>'Data Dia 25'!$A$11:$A$18</c:f>
              <c:strCache>
                <c:ptCount val="8"/>
                <c:pt idx="0">
                  <c:v>2017</c:v>
                </c:pt>
                <c:pt idx="1">
                  <c:v>2018</c:v>
                </c:pt>
                <c:pt idx="2">
                  <c:v>2019</c:v>
                </c:pt>
                <c:pt idx="3">
                  <c:v>2020</c:v>
                </c:pt>
                <c:pt idx="4">
                  <c:v>2021</c:v>
                </c:pt>
                <c:pt idx="5">
                  <c:v>2022</c:v>
                </c:pt>
                <c:pt idx="6">
                  <c:v>2023</c:v>
                </c:pt>
                <c:pt idx="7">
                  <c:v>2024</c:v>
                </c:pt>
              </c:strCache>
            </c:strRef>
          </c:cat>
          <c:val>
            <c:numRef>
              <c:f>'Data Dia 25'!$F$11:$F$18</c:f>
              <c:numCache>
                <c:formatCode>#,##0</c:formatCode>
                <c:ptCount val="8"/>
                <c:pt idx="0">
                  <c:v>69408</c:v>
                </c:pt>
                <c:pt idx="1">
                  <c:v>82110</c:v>
                </c:pt>
                <c:pt idx="2">
                  <c:v>89379</c:v>
                </c:pt>
                <c:pt idx="3">
                  <c:v>92804</c:v>
                </c:pt>
                <c:pt idx="4">
                  <c:v>89526</c:v>
                </c:pt>
                <c:pt idx="5">
                  <c:v>103193</c:v>
                </c:pt>
                <c:pt idx="6">
                  <c:v>113851</c:v>
                </c:pt>
                <c:pt idx="7">
                  <c:v>118228</c:v>
                </c:pt>
              </c:numCache>
            </c:numRef>
          </c:val>
          <c:extLst>
            <c:ext xmlns:c16="http://schemas.microsoft.com/office/drawing/2014/chart" uri="{C3380CC4-5D6E-409C-BE32-E72D297353CC}">
              <c16:uniqueId val="{00000004-EA5A-4EAD-836E-F0CFDC3F7877}"/>
            </c:ext>
          </c:extLst>
        </c:ser>
        <c:dLbls>
          <c:showLegendKey val="0"/>
          <c:showVal val="0"/>
          <c:showCatName val="0"/>
          <c:showSerName val="0"/>
          <c:showPercent val="0"/>
          <c:showBubbleSize val="0"/>
        </c:dLbls>
        <c:gapWidth val="80"/>
        <c:overlap val="10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2"/>
          <c:order val="0"/>
          <c:tx>
            <c:strRef>
              <c:f>'Data Dia 26'!$D$9</c:f>
              <c:strCache>
                <c:ptCount val="1"/>
                <c:pt idx="0">
                  <c:v>Varuförsäkring</c:v>
                </c:pt>
              </c:strCache>
            </c:strRef>
          </c:tx>
          <c:spPr>
            <a:solidFill>
              <a:srgbClr val="6679BB"/>
            </a:solidFill>
            <a:ln>
              <a:noFill/>
            </a:ln>
            <a:effectLst/>
          </c:spPr>
          <c:invertIfNegative val="0"/>
          <c:cat>
            <c:numRef>
              <c:f>'Data Dia 26'!$A$10:$A$16</c:f>
              <c:numCache>
                <c:formatCode>General</c:formatCode>
                <c:ptCount val="7"/>
                <c:pt idx="0">
                  <c:v>2018</c:v>
                </c:pt>
                <c:pt idx="1">
                  <c:v>2019</c:v>
                </c:pt>
                <c:pt idx="2">
                  <c:v>2020</c:v>
                </c:pt>
                <c:pt idx="3">
                  <c:v>2021</c:v>
                </c:pt>
                <c:pt idx="4">
                  <c:v>2022</c:v>
                </c:pt>
                <c:pt idx="5">
                  <c:v>2023</c:v>
                </c:pt>
                <c:pt idx="6">
                  <c:v>2024</c:v>
                </c:pt>
              </c:numCache>
            </c:numRef>
          </c:cat>
          <c:val>
            <c:numRef>
              <c:f>'Data Dia 26'!$D$10:$D$16</c:f>
              <c:numCache>
                <c:formatCode>#\ ##0.000</c:formatCode>
                <c:ptCount val="7"/>
                <c:pt idx="0">
                  <c:v>0.79442217500000001</c:v>
                </c:pt>
                <c:pt idx="1">
                  <c:v>0.88748288200000003</c:v>
                </c:pt>
                <c:pt idx="2">
                  <c:v>0.96993447099999996</c:v>
                </c:pt>
                <c:pt idx="3">
                  <c:v>1.037294714</c:v>
                </c:pt>
                <c:pt idx="4">
                  <c:v>1.0845517650000001</c:v>
                </c:pt>
                <c:pt idx="5">
                  <c:v>1.382631283</c:v>
                </c:pt>
                <c:pt idx="6">
                  <c:v>1.6963505860000001</c:v>
                </c:pt>
              </c:numCache>
            </c:numRef>
          </c:val>
          <c:extLst>
            <c:ext xmlns:c16="http://schemas.microsoft.com/office/drawing/2014/chart" uri="{C3380CC4-5D6E-409C-BE32-E72D297353CC}">
              <c16:uniqueId val="{00000000-A853-4B5B-A0A9-C9BA2E1C54CC}"/>
            </c:ext>
          </c:extLst>
        </c:ser>
        <c:ser>
          <c:idx val="1"/>
          <c:order val="1"/>
          <c:tx>
            <c:strRef>
              <c:f>'Data Dia 26'!$C$9</c:f>
              <c:strCache>
                <c:ptCount val="1"/>
                <c:pt idx="0">
                  <c:v>Fartygskaskoförsäkring</c:v>
                </c:pt>
              </c:strCache>
            </c:strRef>
          </c:tx>
          <c:spPr>
            <a:solidFill>
              <a:srgbClr val="FFD478"/>
            </a:solidFill>
            <a:ln>
              <a:noFill/>
            </a:ln>
            <a:effectLst/>
          </c:spPr>
          <c:invertIfNegative val="0"/>
          <c:cat>
            <c:numRef>
              <c:f>'Data Dia 26'!$A$10:$A$16</c:f>
              <c:numCache>
                <c:formatCode>General</c:formatCode>
                <c:ptCount val="7"/>
                <c:pt idx="0">
                  <c:v>2018</c:v>
                </c:pt>
                <c:pt idx="1">
                  <c:v>2019</c:v>
                </c:pt>
                <c:pt idx="2">
                  <c:v>2020</c:v>
                </c:pt>
                <c:pt idx="3">
                  <c:v>2021</c:v>
                </c:pt>
                <c:pt idx="4">
                  <c:v>2022</c:v>
                </c:pt>
                <c:pt idx="5">
                  <c:v>2023</c:v>
                </c:pt>
                <c:pt idx="6">
                  <c:v>2024</c:v>
                </c:pt>
              </c:numCache>
            </c:numRef>
          </c:cat>
          <c:val>
            <c:numRef>
              <c:f>'Data Dia 26'!$C$10:$C$16</c:f>
              <c:numCache>
                <c:formatCode>#\ ##0.000</c:formatCode>
                <c:ptCount val="7"/>
                <c:pt idx="0">
                  <c:v>0.22264620299999999</c:v>
                </c:pt>
                <c:pt idx="1">
                  <c:v>0.255083157</c:v>
                </c:pt>
                <c:pt idx="2">
                  <c:v>0.31228767099999999</c:v>
                </c:pt>
                <c:pt idx="3">
                  <c:v>0.31449569900000002</c:v>
                </c:pt>
                <c:pt idx="4">
                  <c:v>0.44332460400000001</c:v>
                </c:pt>
                <c:pt idx="5">
                  <c:v>0.50213025099999997</c:v>
                </c:pt>
                <c:pt idx="6">
                  <c:v>0.58150521700000002</c:v>
                </c:pt>
              </c:numCache>
            </c:numRef>
          </c:val>
          <c:extLst>
            <c:ext xmlns:c16="http://schemas.microsoft.com/office/drawing/2014/chart" uri="{C3380CC4-5D6E-409C-BE32-E72D297353CC}">
              <c16:uniqueId val="{00000001-A853-4B5B-A0A9-C9BA2E1C54CC}"/>
            </c:ext>
          </c:extLst>
        </c:ser>
        <c:ser>
          <c:idx val="0"/>
          <c:order val="2"/>
          <c:tx>
            <c:strRef>
              <c:f>'Data Dia 26'!$B$9</c:f>
              <c:strCache>
                <c:ptCount val="1"/>
                <c:pt idx="0">
                  <c:v>Ansvarsförsäkring</c:v>
                </c:pt>
              </c:strCache>
            </c:strRef>
          </c:tx>
          <c:spPr>
            <a:solidFill>
              <a:srgbClr val="E93E84"/>
            </a:solidFill>
            <a:ln>
              <a:noFill/>
            </a:ln>
            <a:effectLst/>
          </c:spPr>
          <c:invertIfNegative val="0"/>
          <c:cat>
            <c:numRef>
              <c:f>'Data Dia 26'!$A$10:$A$16</c:f>
              <c:numCache>
                <c:formatCode>General</c:formatCode>
                <c:ptCount val="7"/>
                <c:pt idx="0">
                  <c:v>2018</c:v>
                </c:pt>
                <c:pt idx="1">
                  <c:v>2019</c:v>
                </c:pt>
                <c:pt idx="2">
                  <c:v>2020</c:v>
                </c:pt>
                <c:pt idx="3">
                  <c:v>2021</c:v>
                </c:pt>
                <c:pt idx="4">
                  <c:v>2022</c:v>
                </c:pt>
                <c:pt idx="5">
                  <c:v>2023</c:v>
                </c:pt>
                <c:pt idx="6">
                  <c:v>2024</c:v>
                </c:pt>
              </c:numCache>
            </c:numRef>
          </c:cat>
          <c:val>
            <c:numRef>
              <c:f>'Data Dia 26'!$B$10:$B$16</c:f>
              <c:numCache>
                <c:formatCode>#\ ##0.000</c:formatCode>
                <c:ptCount val="7"/>
                <c:pt idx="0">
                  <c:v>0.274571063</c:v>
                </c:pt>
                <c:pt idx="1">
                  <c:v>0.30591260199999998</c:v>
                </c:pt>
                <c:pt idx="2">
                  <c:v>0.32268481100000002</c:v>
                </c:pt>
                <c:pt idx="3">
                  <c:v>0.29151639899999998</c:v>
                </c:pt>
                <c:pt idx="4">
                  <c:v>0.35313160300000002</c:v>
                </c:pt>
                <c:pt idx="5">
                  <c:v>0.322177033</c:v>
                </c:pt>
                <c:pt idx="6">
                  <c:v>0.354001222</c:v>
                </c:pt>
              </c:numCache>
            </c:numRef>
          </c:val>
          <c:extLst>
            <c:ext xmlns:c16="http://schemas.microsoft.com/office/drawing/2014/chart" uri="{C3380CC4-5D6E-409C-BE32-E72D297353CC}">
              <c16:uniqueId val="{00000002-A853-4B5B-A0A9-C9BA2E1C54CC}"/>
            </c:ext>
          </c:extLst>
        </c:ser>
        <c:dLbls>
          <c:showLegendKey val="0"/>
          <c:showVal val="0"/>
          <c:showCatName val="0"/>
          <c:showSerName val="0"/>
          <c:showPercent val="0"/>
          <c:showBubbleSize val="0"/>
        </c:dLbls>
        <c:gapWidth val="80"/>
        <c:overlap val="10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1"/>
          <c:order val="0"/>
          <c:spPr>
            <a:solidFill>
              <a:srgbClr val="6679BB"/>
            </a:solidFill>
            <a:ln>
              <a:noFill/>
            </a:ln>
            <a:effectLst/>
          </c:spPr>
          <c:invertIfNegative val="0"/>
          <c:cat>
            <c:numRef>
              <c:extLst>
                <c:ext xmlns:c15="http://schemas.microsoft.com/office/drawing/2012/chart" uri="{02D57815-91ED-43cb-92C2-25804820EDAC}">
                  <c15:fullRef>
                    <c15:sqref>'Data Dia 27-28'!$A$14:$A$28</c15:sqref>
                  </c15:fullRef>
                </c:ext>
              </c:extLst>
              <c:f>'Data Dia 27-28'!$A$19:$A$28</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extLst>
                <c:ext xmlns:c15="http://schemas.microsoft.com/office/drawing/2012/chart" uri="{02D57815-91ED-43cb-92C2-25804820EDAC}">
                  <c15:fullRef>
                    <c15:sqref>'Data Dia 27-28'!$B$14:$B$28</c15:sqref>
                  </c15:fullRef>
                </c:ext>
              </c:extLst>
              <c:f>'Data Dia 27-28'!$B$19:$B$28</c:f>
              <c:numCache>
                <c:formatCode>#\ ##0.0</c:formatCode>
                <c:ptCount val="10"/>
                <c:pt idx="0">
                  <c:v>3.3</c:v>
                </c:pt>
                <c:pt idx="1">
                  <c:v>3.5</c:v>
                </c:pt>
                <c:pt idx="2">
                  <c:v>3.8</c:v>
                </c:pt>
                <c:pt idx="3">
                  <c:v>4</c:v>
                </c:pt>
                <c:pt idx="4">
                  <c:v>4.2</c:v>
                </c:pt>
                <c:pt idx="5">
                  <c:v>4.8</c:v>
                </c:pt>
                <c:pt idx="6">
                  <c:v>5.4</c:v>
                </c:pt>
                <c:pt idx="7">
                  <c:v>5.7</c:v>
                </c:pt>
                <c:pt idx="8">
                  <c:v>6</c:v>
                </c:pt>
                <c:pt idx="9">
                  <c:v>6.4</c:v>
                </c:pt>
              </c:numCache>
            </c:numRef>
          </c:val>
          <c:extLst>
            <c:ext xmlns:c16="http://schemas.microsoft.com/office/drawing/2014/chart" uri="{C3380CC4-5D6E-409C-BE32-E72D297353CC}">
              <c16:uniqueId val="{00000000-2C62-45EE-B646-50E06FE001A9}"/>
            </c:ext>
          </c:extLst>
        </c:ser>
        <c:dLbls>
          <c:showLegendKey val="0"/>
          <c:showVal val="0"/>
          <c:showCatName val="0"/>
          <c:showSerName val="0"/>
          <c:showPercent val="0"/>
          <c:showBubbleSize val="0"/>
        </c:dLbls>
        <c:gapWidth val="8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1"/>
          <c:order val="0"/>
          <c:spPr>
            <a:solidFill>
              <a:srgbClr val="6679BB"/>
            </a:solidFill>
            <a:ln>
              <a:noFill/>
            </a:ln>
            <a:effectLst/>
          </c:spPr>
          <c:invertIfNegative val="0"/>
          <c:cat>
            <c:numRef>
              <c:extLst>
                <c:ext xmlns:c15="http://schemas.microsoft.com/office/drawing/2012/chart" uri="{02D57815-91ED-43cb-92C2-25804820EDAC}">
                  <c15:fullRef>
                    <c15:sqref>'Data Dia 27-28'!$A$14:$A$28</c15:sqref>
                  </c15:fullRef>
                </c:ext>
              </c:extLst>
              <c:f>'Data Dia 27-28'!$A$19:$A$28</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extLst>
                <c:ext xmlns:c15="http://schemas.microsoft.com/office/drawing/2012/chart" uri="{02D57815-91ED-43cb-92C2-25804820EDAC}">
                  <c15:fullRef>
                    <c15:sqref>'Data Dia 27-28'!$C$14:$C$28</c15:sqref>
                  </c15:fullRef>
                </c:ext>
              </c:extLst>
              <c:f>'Data Dia 27-28'!$C$19:$C$28</c:f>
              <c:numCache>
                <c:formatCode>#\ ##0.0</c:formatCode>
                <c:ptCount val="10"/>
                <c:pt idx="0">
                  <c:v>2.1</c:v>
                </c:pt>
                <c:pt idx="1">
                  <c:v>2.4</c:v>
                </c:pt>
                <c:pt idx="2">
                  <c:v>2.5</c:v>
                </c:pt>
                <c:pt idx="3">
                  <c:v>2.7</c:v>
                </c:pt>
                <c:pt idx="4">
                  <c:v>3</c:v>
                </c:pt>
                <c:pt idx="5">
                  <c:v>3.4</c:v>
                </c:pt>
                <c:pt idx="6">
                  <c:v>3.7</c:v>
                </c:pt>
                <c:pt idx="7">
                  <c:v>4</c:v>
                </c:pt>
                <c:pt idx="8">
                  <c:v>4.5</c:v>
                </c:pt>
                <c:pt idx="9">
                  <c:v>4.7</c:v>
                </c:pt>
              </c:numCache>
            </c:numRef>
          </c:val>
          <c:extLst>
            <c:ext xmlns:c16="http://schemas.microsoft.com/office/drawing/2014/chart" uri="{C3380CC4-5D6E-409C-BE32-E72D297353CC}">
              <c16:uniqueId val="{00000000-EA36-4701-BA61-4C5817D3E8B3}"/>
            </c:ext>
          </c:extLst>
        </c:ser>
        <c:dLbls>
          <c:showLegendKey val="0"/>
          <c:showVal val="0"/>
          <c:showCatName val="0"/>
          <c:showSerName val="0"/>
          <c:showPercent val="0"/>
          <c:showBubbleSize val="0"/>
        </c:dLbls>
        <c:gapWidth val="8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 ##0.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'Data Dia 3'!$B$9</c:f>
              <c:strCache>
                <c:ptCount val="1"/>
                <c:pt idx="0">
                  <c:v>2022</c:v>
                </c:pt>
              </c:strCache>
            </c:strRef>
          </c:tx>
          <c:spPr>
            <a:solidFill>
              <a:srgbClr val="6679BB"/>
            </a:solidFill>
            <a:ln>
              <a:noFill/>
            </a:ln>
            <a:effectLst/>
          </c:spPr>
          <c:invertIfNegative val="0"/>
          <c:cat>
            <c:strRef>
              <c:f>'Data Dia 3'!$A$10:$A$24</c:f>
              <c:strCache>
                <c:ptCount val="15"/>
                <c:pt idx="0">
                  <c:v>Länsförsäkringar</c:v>
                </c:pt>
                <c:pt idx="1">
                  <c:v>If Skadeförsäkring</c:v>
                </c:pt>
                <c:pt idx="2">
                  <c:v>Trygg-Hansa</c:v>
                </c:pt>
                <c:pt idx="3">
                  <c:v>Folksam</c:v>
                </c:pt>
                <c:pt idx="4">
                  <c:v>Dina federationen</c:v>
                </c:pt>
                <c:pt idx="5">
                  <c:v>Protector</c:v>
                </c:pt>
                <c:pt idx="6">
                  <c:v>Zurich</c:v>
                </c:pt>
                <c:pt idx="7">
                  <c:v>Gjensidige, filial</c:v>
                </c:pt>
                <c:pt idx="8">
                  <c:v>Löf</c:v>
                </c:pt>
                <c:pt idx="9">
                  <c:v>ICA Försäkring</c:v>
                </c:pt>
                <c:pt idx="10">
                  <c:v>Anticimex</c:v>
                </c:pt>
                <c:pt idx="11">
                  <c:v>Chubb</c:v>
                </c:pt>
                <c:pt idx="12">
                  <c:v>Solid</c:v>
                </c:pt>
                <c:pt idx="13">
                  <c:v>Sveland Djur</c:v>
                </c:pt>
                <c:pt idx="14">
                  <c:v>Övriga</c:v>
                </c:pt>
              </c:strCache>
            </c:strRef>
          </c:cat>
          <c:val>
            <c:numRef>
              <c:f>'Data Dia 3'!$B$10:$B$24</c:f>
              <c:numCache>
                <c:formatCode>0.0</c:formatCode>
                <c:ptCount val="15"/>
                <c:pt idx="0">
                  <c:v>30.491772684497892</c:v>
                </c:pt>
                <c:pt idx="1">
                  <c:v>17.777037604468862</c:v>
                </c:pt>
                <c:pt idx="2">
                  <c:v>17.385506248383688</c:v>
                </c:pt>
                <c:pt idx="3">
                  <c:v>15.922616279458129</c:v>
                </c:pt>
                <c:pt idx="4">
                  <c:v>2.8415627566306356</c:v>
                </c:pt>
                <c:pt idx="5">
                  <c:v>1.9663073011122425</c:v>
                </c:pt>
                <c:pt idx="6">
                  <c:v>1.3919009791436006</c:v>
                </c:pt>
                <c:pt idx="7">
                  <c:v>1.8236903617620301</c:v>
                </c:pt>
                <c:pt idx="8">
                  <c:v>1.5144624535817794</c:v>
                </c:pt>
                <c:pt idx="9">
                  <c:v>0.9510798836199269</c:v>
                </c:pt>
                <c:pt idx="10">
                  <c:v>0.92592456332105322</c:v>
                </c:pt>
                <c:pt idx="11">
                  <c:v>0.68037490253269983</c:v>
                </c:pt>
                <c:pt idx="12">
                  <c:v>0.67847793633578368</c:v>
                </c:pt>
                <c:pt idx="13">
                  <c:v>0.57400752059002302</c:v>
                </c:pt>
                <c:pt idx="14">
                  <c:v>5.0752785245616598</c:v>
                </c:pt>
              </c:numCache>
            </c:numRef>
          </c:val>
          <c:extLst>
            <c:ext xmlns:c16="http://schemas.microsoft.com/office/drawing/2014/chart" uri="{C3380CC4-5D6E-409C-BE32-E72D297353CC}">
              <c16:uniqueId val="{00000000-3AC8-4F27-9B64-02DA51274E5F}"/>
            </c:ext>
          </c:extLst>
        </c:ser>
        <c:ser>
          <c:idx val="1"/>
          <c:order val="1"/>
          <c:tx>
            <c:strRef>
              <c:f>'Data Dia 3'!$C$9</c:f>
              <c:strCache>
                <c:ptCount val="1"/>
                <c:pt idx="0">
                  <c:v>2023</c:v>
                </c:pt>
              </c:strCache>
            </c:strRef>
          </c:tx>
          <c:spPr>
            <a:solidFill>
              <a:srgbClr val="FFD478"/>
            </a:solidFill>
            <a:ln>
              <a:noFill/>
            </a:ln>
            <a:effectLst/>
          </c:spPr>
          <c:invertIfNegative val="0"/>
          <c:cat>
            <c:strRef>
              <c:f>'Data Dia 3'!$A$10:$A$24</c:f>
              <c:strCache>
                <c:ptCount val="15"/>
                <c:pt idx="0">
                  <c:v>Länsförsäkringar</c:v>
                </c:pt>
                <c:pt idx="1">
                  <c:v>If Skadeförsäkring</c:v>
                </c:pt>
                <c:pt idx="2">
                  <c:v>Trygg-Hansa</c:v>
                </c:pt>
                <c:pt idx="3">
                  <c:v>Folksam</c:v>
                </c:pt>
                <c:pt idx="4">
                  <c:v>Dina federationen</c:v>
                </c:pt>
                <c:pt idx="5">
                  <c:v>Protector</c:v>
                </c:pt>
                <c:pt idx="6">
                  <c:v>Zurich</c:v>
                </c:pt>
                <c:pt idx="7">
                  <c:v>Gjensidige, filial</c:v>
                </c:pt>
                <c:pt idx="8">
                  <c:v>Löf</c:v>
                </c:pt>
                <c:pt idx="9">
                  <c:v>ICA Försäkring</c:v>
                </c:pt>
                <c:pt idx="10">
                  <c:v>Anticimex</c:v>
                </c:pt>
                <c:pt idx="11">
                  <c:v>Chubb</c:v>
                </c:pt>
                <c:pt idx="12">
                  <c:v>Solid</c:v>
                </c:pt>
                <c:pt idx="13">
                  <c:v>Sveland Djur</c:v>
                </c:pt>
                <c:pt idx="14">
                  <c:v>Övriga</c:v>
                </c:pt>
              </c:strCache>
            </c:strRef>
          </c:cat>
          <c:val>
            <c:numRef>
              <c:f>'Data Dia 3'!$C$10:$C$24</c:f>
              <c:numCache>
                <c:formatCode>0.0</c:formatCode>
                <c:ptCount val="15"/>
                <c:pt idx="0">
                  <c:v>30.146122022938705</c:v>
                </c:pt>
                <c:pt idx="1">
                  <c:v>17.763551181854602</c:v>
                </c:pt>
                <c:pt idx="2">
                  <c:v>17.064569915263103</c:v>
                </c:pt>
                <c:pt idx="3">
                  <c:v>15.667283593733435</c:v>
                </c:pt>
                <c:pt idx="4">
                  <c:v>3.2995298981484429</c:v>
                </c:pt>
                <c:pt idx="5">
                  <c:v>2.1292696921567993</c:v>
                </c:pt>
                <c:pt idx="6">
                  <c:v>1.9818249642856458</c:v>
                </c:pt>
                <c:pt idx="7">
                  <c:v>1.7842267726545786</c:v>
                </c:pt>
                <c:pt idx="8">
                  <c:v>1.3134422511269899</c:v>
                </c:pt>
                <c:pt idx="9">
                  <c:v>0.99589866570677821</c:v>
                </c:pt>
                <c:pt idx="10">
                  <c:v>0.81111339362559609</c:v>
                </c:pt>
                <c:pt idx="11">
                  <c:v>0.70674722936566281</c:v>
                </c:pt>
                <c:pt idx="12">
                  <c:v>0.65402266657801578</c:v>
                </c:pt>
                <c:pt idx="13">
                  <c:v>0.57932069012762744</c:v>
                </c:pt>
                <c:pt idx="14">
                  <c:v>5.1030770624340382</c:v>
                </c:pt>
              </c:numCache>
            </c:numRef>
          </c:val>
          <c:extLst>
            <c:ext xmlns:c16="http://schemas.microsoft.com/office/drawing/2014/chart" uri="{C3380CC4-5D6E-409C-BE32-E72D297353CC}">
              <c16:uniqueId val="{00000001-3AC8-4F27-9B64-02DA51274E5F}"/>
            </c:ext>
          </c:extLst>
        </c:ser>
        <c:ser>
          <c:idx val="2"/>
          <c:order val="2"/>
          <c:tx>
            <c:strRef>
              <c:f>'Data Dia 3'!$D$9</c:f>
              <c:strCache>
                <c:ptCount val="1"/>
                <c:pt idx="0">
                  <c:v>2024</c:v>
                </c:pt>
              </c:strCache>
            </c:strRef>
          </c:tx>
          <c:spPr>
            <a:solidFill>
              <a:srgbClr val="E93E84"/>
            </a:solidFill>
            <a:ln>
              <a:noFill/>
            </a:ln>
            <a:effectLst/>
          </c:spPr>
          <c:invertIfNegative val="0"/>
          <c:cat>
            <c:strRef>
              <c:f>'Data Dia 3'!$A$10:$A$24</c:f>
              <c:strCache>
                <c:ptCount val="15"/>
                <c:pt idx="0">
                  <c:v>Länsförsäkringar</c:v>
                </c:pt>
                <c:pt idx="1">
                  <c:v>If Skadeförsäkring</c:v>
                </c:pt>
                <c:pt idx="2">
                  <c:v>Trygg-Hansa</c:v>
                </c:pt>
                <c:pt idx="3">
                  <c:v>Folksam</c:v>
                </c:pt>
                <c:pt idx="4">
                  <c:v>Dina federationen</c:v>
                </c:pt>
                <c:pt idx="5">
                  <c:v>Protector</c:v>
                </c:pt>
                <c:pt idx="6">
                  <c:v>Zurich</c:v>
                </c:pt>
                <c:pt idx="7">
                  <c:v>Gjensidige, filial</c:v>
                </c:pt>
                <c:pt idx="8">
                  <c:v>Löf</c:v>
                </c:pt>
                <c:pt idx="9">
                  <c:v>ICA Försäkring</c:v>
                </c:pt>
                <c:pt idx="10">
                  <c:v>Anticimex</c:v>
                </c:pt>
                <c:pt idx="11">
                  <c:v>Chubb</c:v>
                </c:pt>
                <c:pt idx="12">
                  <c:v>Solid</c:v>
                </c:pt>
                <c:pt idx="13">
                  <c:v>Sveland Djur</c:v>
                </c:pt>
                <c:pt idx="14">
                  <c:v>Övriga</c:v>
                </c:pt>
              </c:strCache>
            </c:strRef>
          </c:cat>
          <c:val>
            <c:numRef>
              <c:f>'Data Dia 3'!$D$10:$D$24</c:f>
              <c:numCache>
                <c:formatCode>0.0</c:formatCode>
                <c:ptCount val="15"/>
                <c:pt idx="0">
                  <c:v>30.059869935632904</c:v>
                </c:pt>
                <c:pt idx="1">
                  <c:v>17.795856855672231</c:v>
                </c:pt>
                <c:pt idx="2">
                  <c:v>16.458159417356267</c:v>
                </c:pt>
                <c:pt idx="3">
                  <c:v>15.996764224662538</c:v>
                </c:pt>
                <c:pt idx="4">
                  <c:v>3.8371169474712286</c:v>
                </c:pt>
                <c:pt idx="5">
                  <c:v>2.1188141655693693</c:v>
                </c:pt>
                <c:pt idx="6">
                  <c:v>1.9166544249793138</c:v>
                </c:pt>
                <c:pt idx="7">
                  <c:v>1.730121427267221</c:v>
                </c:pt>
                <c:pt idx="8">
                  <c:v>1.1097837639843005</c:v>
                </c:pt>
                <c:pt idx="9">
                  <c:v>1.0545491058237875</c:v>
                </c:pt>
                <c:pt idx="10">
                  <c:v>0.82060853922343147</c:v>
                </c:pt>
                <c:pt idx="11">
                  <c:v>0.794178102136054</c:v>
                </c:pt>
                <c:pt idx="12">
                  <c:v>0.67827247516823308</c:v>
                </c:pt>
                <c:pt idx="13">
                  <c:v>0.57690002646437111</c:v>
                </c:pt>
                <c:pt idx="14">
                  <c:v>5.0523505885887339</c:v>
                </c:pt>
              </c:numCache>
            </c:numRef>
          </c:val>
          <c:extLst>
            <c:ext xmlns:c16="http://schemas.microsoft.com/office/drawing/2014/chart" uri="{C3380CC4-5D6E-409C-BE32-E72D297353CC}">
              <c16:uniqueId val="{00000002-3AC8-4F27-9B64-02DA51274E5F}"/>
            </c:ext>
          </c:extLst>
        </c:ser>
        <c:dLbls>
          <c:showLegendKey val="0"/>
          <c:showVal val="0"/>
          <c:showCatName val="0"/>
          <c:showSerName val="0"/>
          <c:showPercent val="0"/>
          <c:showBubbleSize val="0"/>
        </c:dLbls>
        <c:gapWidth val="219"/>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887057086614172"/>
          <c:y val="5.22901902887139E-2"/>
          <c:w val="0.82429552165354336"/>
          <c:h val="0.718361220472441"/>
        </c:manualLayout>
      </c:layout>
      <c:lineChart>
        <c:grouping val="standard"/>
        <c:varyColors val="0"/>
        <c:ser>
          <c:idx val="0"/>
          <c:order val="0"/>
          <c:tx>
            <c:strRef>
              <c:f>'Data Dia 29'!$A$8</c:f>
              <c:strCache>
                <c:ptCount val="1"/>
                <c:pt idx="0">
                  <c:v>Födelseår</c:v>
                </c:pt>
              </c:strCache>
            </c:strRef>
          </c:tx>
          <c:spPr>
            <a:ln w="28575" cap="rnd">
              <a:solidFill>
                <a:srgbClr val="6679BB"/>
              </a:solidFill>
              <a:round/>
            </a:ln>
            <a:effectLst/>
          </c:spPr>
          <c:marker>
            <c:symbol val="none"/>
          </c:marker>
          <c:val>
            <c:numRef>
              <c:f>'Data Dia 29'!$A$10:$A$49</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smooth val="0"/>
          <c:extLst>
            <c:ext xmlns:c16="http://schemas.microsoft.com/office/drawing/2014/chart" uri="{C3380CC4-5D6E-409C-BE32-E72D297353CC}">
              <c16:uniqueId val="{00000000-07E0-46D8-A4D4-E2184840A702}"/>
            </c:ext>
          </c:extLst>
        </c:ser>
        <c:ser>
          <c:idx val="1"/>
          <c:order val="1"/>
          <c:tx>
            <c:strRef>
              <c:f>'Data Dia 29'!$B$8</c:f>
              <c:strCache>
                <c:ptCount val="1"/>
                <c:pt idx="0">
                  <c:v>Kvinnor</c:v>
                </c:pt>
              </c:strCache>
            </c:strRef>
          </c:tx>
          <c:spPr>
            <a:ln w="28575" cap="rnd">
              <a:solidFill>
                <a:srgbClr val="FFD478"/>
              </a:solidFill>
              <a:round/>
            </a:ln>
            <a:effectLst/>
          </c:spPr>
          <c:marker>
            <c:symbol val="none"/>
          </c:marker>
          <c:val>
            <c:numRef>
              <c:f>'Data Dia 29'!$B$10:$B$49</c:f>
              <c:numCache>
                <c:formatCode>General</c:formatCode>
                <c:ptCount val="40"/>
                <c:pt idx="0">
                  <c:v>23.379899999999999</c:v>
                </c:pt>
                <c:pt idx="1">
                  <c:v>23.461200000000002</c:v>
                </c:pt>
                <c:pt idx="2">
                  <c:v>23.542000000000002</c:v>
                </c:pt>
                <c:pt idx="3">
                  <c:v>23.622499999999999</c:v>
                </c:pt>
                <c:pt idx="4">
                  <c:v>23.702500000000001</c:v>
                </c:pt>
                <c:pt idx="5">
                  <c:v>23.7821</c:v>
                </c:pt>
                <c:pt idx="6">
                  <c:v>23.8612</c:v>
                </c:pt>
                <c:pt idx="7">
                  <c:v>23.94</c:v>
                </c:pt>
                <c:pt idx="8">
                  <c:v>24.0183</c:v>
                </c:pt>
                <c:pt idx="9">
                  <c:v>24.0962</c:v>
                </c:pt>
                <c:pt idx="10">
                  <c:v>24.1737</c:v>
                </c:pt>
                <c:pt idx="11">
                  <c:v>24.250699999999998</c:v>
                </c:pt>
                <c:pt idx="12">
                  <c:v>24.327300000000001</c:v>
                </c:pt>
                <c:pt idx="13">
                  <c:v>24.403400000000001</c:v>
                </c:pt>
                <c:pt idx="14">
                  <c:v>24.4788</c:v>
                </c:pt>
                <c:pt idx="15">
                  <c:v>24.5535</c:v>
                </c:pt>
                <c:pt idx="16">
                  <c:v>24.627300000000002</c:v>
                </c:pt>
                <c:pt idx="17">
                  <c:v>24.700099999999999</c:v>
                </c:pt>
                <c:pt idx="18">
                  <c:v>24.771599999999999</c:v>
                </c:pt>
                <c:pt idx="19">
                  <c:v>24.8416</c:v>
                </c:pt>
                <c:pt idx="20">
                  <c:v>24.9101</c:v>
                </c:pt>
                <c:pt idx="21">
                  <c:v>24.976800000000001</c:v>
                </c:pt>
                <c:pt idx="22">
                  <c:v>25.041599999999999</c:v>
                </c:pt>
                <c:pt idx="23">
                  <c:v>25.104500000000002</c:v>
                </c:pt>
                <c:pt idx="24">
                  <c:v>25.165299999999998</c:v>
                </c:pt>
                <c:pt idx="25">
                  <c:v>25.2242</c:v>
                </c:pt>
                <c:pt idx="26">
                  <c:v>25.281099999999999</c:v>
                </c:pt>
                <c:pt idx="27">
                  <c:v>25.335999999999999</c:v>
                </c:pt>
                <c:pt idx="28">
                  <c:v>25.388999999999999</c:v>
                </c:pt>
                <c:pt idx="29">
                  <c:v>25.440100000000001</c:v>
                </c:pt>
                <c:pt idx="30">
                  <c:v>25.4895</c:v>
                </c:pt>
                <c:pt idx="31">
                  <c:v>25.537299999999998</c:v>
                </c:pt>
                <c:pt idx="32">
                  <c:v>25.583400000000001</c:v>
                </c:pt>
                <c:pt idx="33">
                  <c:v>25.6281</c:v>
                </c:pt>
                <c:pt idx="34">
                  <c:v>25.671299999999999</c:v>
                </c:pt>
                <c:pt idx="35">
                  <c:v>25.7133</c:v>
                </c:pt>
                <c:pt idx="36">
                  <c:v>25.754000000000001</c:v>
                </c:pt>
                <c:pt idx="37">
                  <c:v>25.793500000000002</c:v>
                </c:pt>
                <c:pt idx="38">
                  <c:v>25.831900000000001</c:v>
                </c:pt>
                <c:pt idx="39">
                  <c:v>25.869299999999999</c:v>
                </c:pt>
              </c:numCache>
            </c:numRef>
          </c:val>
          <c:smooth val="0"/>
          <c:extLst>
            <c:ext xmlns:c16="http://schemas.microsoft.com/office/drawing/2014/chart" uri="{C3380CC4-5D6E-409C-BE32-E72D297353CC}">
              <c16:uniqueId val="{00000001-07E0-46D8-A4D4-E2184840A702}"/>
            </c:ext>
          </c:extLst>
        </c:ser>
        <c:ser>
          <c:idx val="2"/>
          <c:order val="2"/>
          <c:tx>
            <c:strRef>
              <c:f>'Data Dia 29'!$C$8</c:f>
              <c:strCache>
                <c:ptCount val="1"/>
                <c:pt idx="0">
                  <c:v>Män</c:v>
                </c:pt>
              </c:strCache>
            </c:strRef>
          </c:tx>
          <c:spPr>
            <a:ln w="28575" cap="rnd">
              <a:solidFill>
                <a:srgbClr val="E93E84"/>
              </a:solidFill>
              <a:round/>
            </a:ln>
            <a:effectLst/>
          </c:spPr>
          <c:marker>
            <c:symbol val="none"/>
          </c:marker>
          <c:val>
            <c:numRef>
              <c:f>'Data Dia 29'!$C$10:$C$49</c:f>
              <c:numCache>
                <c:formatCode>General</c:formatCode>
                <c:ptCount val="40"/>
                <c:pt idx="0">
                  <c:v>21.476500000000001</c:v>
                </c:pt>
                <c:pt idx="1">
                  <c:v>21.594200000000001</c:v>
                </c:pt>
                <c:pt idx="2">
                  <c:v>21.710899999999999</c:v>
                </c:pt>
                <c:pt idx="3">
                  <c:v>21.826599999999999</c:v>
                </c:pt>
                <c:pt idx="4">
                  <c:v>21.941299999999998</c:v>
                </c:pt>
                <c:pt idx="5">
                  <c:v>22.055</c:v>
                </c:pt>
                <c:pt idx="6">
                  <c:v>22.1677</c:v>
                </c:pt>
                <c:pt idx="7">
                  <c:v>22.279399999999999</c:v>
                </c:pt>
                <c:pt idx="8">
                  <c:v>22.3901</c:v>
                </c:pt>
                <c:pt idx="9">
                  <c:v>22.4998</c:v>
                </c:pt>
                <c:pt idx="10">
                  <c:v>22.608499999999999</c:v>
                </c:pt>
                <c:pt idx="11">
                  <c:v>22.7163</c:v>
                </c:pt>
                <c:pt idx="12">
                  <c:v>22.823</c:v>
                </c:pt>
                <c:pt idx="13">
                  <c:v>22.928599999999999</c:v>
                </c:pt>
                <c:pt idx="14">
                  <c:v>23.033200000000001</c:v>
                </c:pt>
                <c:pt idx="15">
                  <c:v>23.136600000000001</c:v>
                </c:pt>
                <c:pt idx="16">
                  <c:v>23.238600000000002</c:v>
                </c:pt>
                <c:pt idx="17">
                  <c:v>23.339200000000002</c:v>
                </c:pt>
                <c:pt idx="18">
                  <c:v>23.438099999999999</c:v>
                </c:pt>
                <c:pt idx="19">
                  <c:v>23.5351</c:v>
                </c:pt>
                <c:pt idx="20">
                  <c:v>23.63</c:v>
                </c:pt>
                <c:pt idx="21">
                  <c:v>23.7227</c:v>
                </c:pt>
                <c:pt idx="22">
                  <c:v>23.812899999999999</c:v>
                </c:pt>
                <c:pt idx="23">
                  <c:v>23.900400000000001</c:v>
                </c:pt>
                <c:pt idx="24">
                  <c:v>23.985099999999999</c:v>
                </c:pt>
                <c:pt idx="25">
                  <c:v>24.0669</c:v>
                </c:pt>
                <c:pt idx="26">
                  <c:v>24.145800000000001</c:v>
                </c:pt>
                <c:pt idx="27">
                  <c:v>24.221699999999998</c:v>
                </c:pt>
                <c:pt idx="28">
                  <c:v>24.294799999999999</c:v>
                </c:pt>
                <c:pt idx="29">
                  <c:v>24.364999999999998</c:v>
                </c:pt>
                <c:pt idx="30">
                  <c:v>24.432500000000001</c:v>
                </c:pt>
                <c:pt idx="31">
                  <c:v>24.497299999999999</c:v>
                </c:pt>
                <c:pt idx="32">
                  <c:v>24.559699999999999</c:v>
                </c:pt>
                <c:pt idx="33">
                  <c:v>24.619599999999998</c:v>
                </c:pt>
                <c:pt idx="34">
                  <c:v>24.677299999999999</c:v>
                </c:pt>
                <c:pt idx="35">
                  <c:v>24.732900000000001</c:v>
                </c:pt>
                <c:pt idx="36">
                  <c:v>24.7864</c:v>
                </c:pt>
                <c:pt idx="37">
                  <c:v>24.838100000000001</c:v>
                </c:pt>
                <c:pt idx="38">
                  <c:v>24.888000000000002</c:v>
                </c:pt>
                <c:pt idx="39">
                  <c:v>24.936299999999999</c:v>
                </c:pt>
              </c:numCache>
            </c:numRef>
          </c:val>
          <c:smooth val="0"/>
          <c:extLst>
            <c:ext xmlns:c16="http://schemas.microsoft.com/office/drawing/2014/chart" uri="{C3380CC4-5D6E-409C-BE32-E72D297353CC}">
              <c16:uniqueId val="{00000002-07E0-46D8-A4D4-E2184840A702}"/>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crossAx val="533070608"/>
        <c:crosses val="autoZero"/>
        <c:crossBetween val="midCat"/>
      </c:valAx>
      <c:spPr>
        <a:noFill/>
        <a:ln>
          <a:noFill/>
        </a:ln>
        <a:effectLst/>
      </c:spPr>
    </c:plotArea>
    <c:legend>
      <c:legendPos val="b"/>
      <c:layout>
        <c:manualLayout>
          <c:xMode val="edge"/>
          <c:yMode val="edge"/>
          <c:x val="4.3211614173228337E-2"/>
          <c:y val="0.86558841863517055"/>
          <c:w val="0.89990625000000013"/>
          <c:h val="0.1238315288713910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legend>
    <c:plotVisOnly val="1"/>
    <c:dispBlanksAs val="gap"/>
    <c:showDLblsOverMax val="0"/>
  </c:chart>
  <c:spPr>
    <a:solidFill>
      <a:schemeClr val="bg1"/>
    </a:solidFill>
    <a:ln w="9525" cap="flat" cmpd="sng" algn="ctr">
      <a:noFill/>
      <a:round/>
    </a:ln>
    <a:effectLst/>
  </c:spPr>
  <c:txPr>
    <a:bodyPr rot="0" vert="horz"/>
    <a:lstStyle/>
    <a:p>
      <a:pPr>
        <a:defRPr sz="1000">
          <a:solidFill>
            <a:schemeClr val="tx1"/>
          </a:solidFill>
          <a:latin typeface="Verdana" panose="020B0604030504040204" pitchFamily="34" charset="0"/>
          <a:ea typeface="Verdana" panose="020B0604030504040204" pitchFamily="34" charset="0"/>
        </a:defRPr>
      </a:pPr>
      <a:endParaRPr lang="sv-SE"/>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887057086614172"/>
          <c:y val="5.22901902887139E-2"/>
          <c:w val="0.82429552165354336"/>
          <c:h val="0.718361220472441"/>
        </c:manualLayout>
      </c:layout>
      <c:lineChart>
        <c:grouping val="standard"/>
        <c:varyColors val="0"/>
        <c:ser>
          <c:idx val="0"/>
          <c:order val="0"/>
          <c:tx>
            <c:strRef>
              <c:f>'Data Dia 29'!$A$8</c:f>
              <c:strCache>
                <c:ptCount val="1"/>
                <c:pt idx="0">
                  <c:v>Födelseår</c:v>
                </c:pt>
              </c:strCache>
            </c:strRef>
          </c:tx>
          <c:spPr>
            <a:ln w="28575" cap="rnd">
              <a:solidFill>
                <a:srgbClr val="6679BB"/>
              </a:solidFill>
              <a:round/>
            </a:ln>
            <a:effectLst/>
          </c:spPr>
          <c:marker>
            <c:symbol val="none"/>
          </c:marker>
          <c:val>
            <c:numRef>
              <c:f>'Data Dia 29'!$A$10:$A$49</c:f>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smooth val="0"/>
          <c:extLst>
            <c:ext xmlns:c16="http://schemas.microsoft.com/office/drawing/2014/chart" uri="{C3380CC4-5D6E-409C-BE32-E72D297353CC}">
              <c16:uniqueId val="{00000000-07E0-46D8-A4D4-E2184840A702}"/>
            </c:ext>
          </c:extLst>
        </c:ser>
        <c:ser>
          <c:idx val="1"/>
          <c:order val="1"/>
          <c:tx>
            <c:strRef>
              <c:f>'Data Dia 29'!$B$8</c:f>
              <c:strCache>
                <c:ptCount val="1"/>
                <c:pt idx="0">
                  <c:v>Kvinnor</c:v>
                </c:pt>
              </c:strCache>
            </c:strRef>
          </c:tx>
          <c:spPr>
            <a:ln w="28575" cap="rnd">
              <a:solidFill>
                <a:srgbClr val="FFD478"/>
              </a:solidFill>
              <a:round/>
            </a:ln>
            <a:effectLst/>
          </c:spPr>
          <c:marker>
            <c:symbol val="none"/>
          </c:marker>
          <c:val>
            <c:numRef>
              <c:f>'Data Dia 29'!$B$10:$B$49</c:f>
              <c:numCache>
                <c:formatCode>General</c:formatCode>
                <c:ptCount val="40"/>
                <c:pt idx="0">
                  <c:v>23.379899999999999</c:v>
                </c:pt>
                <c:pt idx="1">
                  <c:v>23.461200000000002</c:v>
                </c:pt>
                <c:pt idx="2">
                  <c:v>23.542000000000002</c:v>
                </c:pt>
                <c:pt idx="3">
                  <c:v>23.622499999999999</c:v>
                </c:pt>
                <c:pt idx="4">
                  <c:v>23.702500000000001</c:v>
                </c:pt>
                <c:pt idx="5">
                  <c:v>23.7821</c:v>
                </c:pt>
                <c:pt idx="6">
                  <c:v>23.8612</c:v>
                </c:pt>
                <c:pt idx="7">
                  <c:v>23.94</c:v>
                </c:pt>
                <c:pt idx="8">
                  <c:v>24.0183</c:v>
                </c:pt>
                <c:pt idx="9">
                  <c:v>24.0962</c:v>
                </c:pt>
                <c:pt idx="10">
                  <c:v>24.1737</c:v>
                </c:pt>
                <c:pt idx="11">
                  <c:v>24.250699999999998</c:v>
                </c:pt>
                <c:pt idx="12">
                  <c:v>24.327300000000001</c:v>
                </c:pt>
                <c:pt idx="13">
                  <c:v>24.403400000000001</c:v>
                </c:pt>
                <c:pt idx="14">
                  <c:v>24.4788</c:v>
                </c:pt>
                <c:pt idx="15">
                  <c:v>24.5535</c:v>
                </c:pt>
                <c:pt idx="16">
                  <c:v>24.627300000000002</c:v>
                </c:pt>
                <c:pt idx="17">
                  <c:v>24.700099999999999</c:v>
                </c:pt>
                <c:pt idx="18">
                  <c:v>24.771599999999999</c:v>
                </c:pt>
                <c:pt idx="19">
                  <c:v>24.8416</c:v>
                </c:pt>
                <c:pt idx="20">
                  <c:v>24.9101</c:v>
                </c:pt>
                <c:pt idx="21">
                  <c:v>24.976800000000001</c:v>
                </c:pt>
                <c:pt idx="22">
                  <c:v>25.041599999999999</c:v>
                </c:pt>
                <c:pt idx="23">
                  <c:v>25.104500000000002</c:v>
                </c:pt>
                <c:pt idx="24">
                  <c:v>25.165299999999998</c:v>
                </c:pt>
                <c:pt idx="25">
                  <c:v>25.2242</c:v>
                </c:pt>
                <c:pt idx="26">
                  <c:v>25.281099999999999</c:v>
                </c:pt>
                <c:pt idx="27">
                  <c:v>25.335999999999999</c:v>
                </c:pt>
                <c:pt idx="28">
                  <c:v>25.388999999999999</c:v>
                </c:pt>
                <c:pt idx="29">
                  <c:v>25.440100000000001</c:v>
                </c:pt>
                <c:pt idx="30">
                  <c:v>25.4895</c:v>
                </c:pt>
                <c:pt idx="31">
                  <c:v>25.537299999999998</c:v>
                </c:pt>
                <c:pt idx="32">
                  <c:v>25.583400000000001</c:v>
                </c:pt>
                <c:pt idx="33">
                  <c:v>25.6281</c:v>
                </c:pt>
                <c:pt idx="34">
                  <c:v>25.671299999999999</c:v>
                </c:pt>
                <c:pt idx="35">
                  <c:v>25.7133</c:v>
                </c:pt>
                <c:pt idx="36">
                  <c:v>25.754000000000001</c:v>
                </c:pt>
                <c:pt idx="37">
                  <c:v>25.793500000000002</c:v>
                </c:pt>
                <c:pt idx="38">
                  <c:v>25.831900000000001</c:v>
                </c:pt>
                <c:pt idx="39">
                  <c:v>25.869299999999999</c:v>
                </c:pt>
              </c:numCache>
            </c:numRef>
          </c:val>
          <c:smooth val="0"/>
          <c:extLst>
            <c:ext xmlns:c16="http://schemas.microsoft.com/office/drawing/2014/chart" uri="{C3380CC4-5D6E-409C-BE32-E72D297353CC}">
              <c16:uniqueId val="{00000001-07E0-46D8-A4D4-E2184840A702}"/>
            </c:ext>
          </c:extLst>
        </c:ser>
        <c:ser>
          <c:idx val="2"/>
          <c:order val="2"/>
          <c:tx>
            <c:strRef>
              <c:f>'Data Dia 29'!$C$8</c:f>
              <c:strCache>
                <c:ptCount val="1"/>
                <c:pt idx="0">
                  <c:v>Män</c:v>
                </c:pt>
              </c:strCache>
            </c:strRef>
          </c:tx>
          <c:spPr>
            <a:ln w="28575" cap="rnd">
              <a:solidFill>
                <a:srgbClr val="E93E84"/>
              </a:solidFill>
              <a:round/>
            </a:ln>
            <a:effectLst/>
          </c:spPr>
          <c:marker>
            <c:symbol val="none"/>
          </c:marker>
          <c:val>
            <c:numRef>
              <c:f>'Data Dia 29'!$C$10:$C$49</c:f>
              <c:numCache>
                <c:formatCode>General</c:formatCode>
                <c:ptCount val="40"/>
                <c:pt idx="0">
                  <c:v>21.476500000000001</c:v>
                </c:pt>
                <c:pt idx="1">
                  <c:v>21.594200000000001</c:v>
                </c:pt>
                <c:pt idx="2">
                  <c:v>21.710899999999999</c:v>
                </c:pt>
                <c:pt idx="3">
                  <c:v>21.826599999999999</c:v>
                </c:pt>
                <c:pt idx="4">
                  <c:v>21.941299999999998</c:v>
                </c:pt>
                <c:pt idx="5">
                  <c:v>22.055</c:v>
                </c:pt>
                <c:pt idx="6">
                  <c:v>22.1677</c:v>
                </c:pt>
                <c:pt idx="7">
                  <c:v>22.279399999999999</c:v>
                </c:pt>
                <c:pt idx="8">
                  <c:v>22.3901</c:v>
                </c:pt>
                <c:pt idx="9">
                  <c:v>22.4998</c:v>
                </c:pt>
                <c:pt idx="10">
                  <c:v>22.608499999999999</c:v>
                </c:pt>
                <c:pt idx="11">
                  <c:v>22.7163</c:v>
                </c:pt>
                <c:pt idx="12">
                  <c:v>22.823</c:v>
                </c:pt>
                <c:pt idx="13">
                  <c:v>22.928599999999999</c:v>
                </c:pt>
                <c:pt idx="14">
                  <c:v>23.033200000000001</c:v>
                </c:pt>
                <c:pt idx="15">
                  <c:v>23.136600000000001</c:v>
                </c:pt>
                <c:pt idx="16">
                  <c:v>23.238600000000002</c:v>
                </c:pt>
                <c:pt idx="17">
                  <c:v>23.339200000000002</c:v>
                </c:pt>
                <c:pt idx="18">
                  <c:v>23.438099999999999</c:v>
                </c:pt>
                <c:pt idx="19">
                  <c:v>23.5351</c:v>
                </c:pt>
                <c:pt idx="20">
                  <c:v>23.63</c:v>
                </c:pt>
                <c:pt idx="21">
                  <c:v>23.7227</c:v>
                </c:pt>
                <c:pt idx="22">
                  <c:v>23.812899999999999</c:v>
                </c:pt>
                <c:pt idx="23">
                  <c:v>23.900400000000001</c:v>
                </c:pt>
                <c:pt idx="24">
                  <c:v>23.985099999999999</c:v>
                </c:pt>
                <c:pt idx="25">
                  <c:v>24.0669</c:v>
                </c:pt>
                <c:pt idx="26">
                  <c:v>24.145800000000001</c:v>
                </c:pt>
                <c:pt idx="27">
                  <c:v>24.221699999999998</c:v>
                </c:pt>
                <c:pt idx="28">
                  <c:v>24.294799999999999</c:v>
                </c:pt>
                <c:pt idx="29">
                  <c:v>24.364999999999998</c:v>
                </c:pt>
                <c:pt idx="30">
                  <c:v>24.432500000000001</c:v>
                </c:pt>
                <c:pt idx="31">
                  <c:v>24.497299999999999</c:v>
                </c:pt>
                <c:pt idx="32">
                  <c:v>24.559699999999999</c:v>
                </c:pt>
                <c:pt idx="33">
                  <c:v>24.619599999999998</c:v>
                </c:pt>
                <c:pt idx="34">
                  <c:v>24.677299999999999</c:v>
                </c:pt>
                <c:pt idx="35">
                  <c:v>24.732900000000001</c:v>
                </c:pt>
                <c:pt idx="36">
                  <c:v>24.7864</c:v>
                </c:pt>
                <c:pt idx="37">
                  <c:v>24.838100000000001</c:v>
                </c:pt>
                <c:pt idx="38">
                  <c:v>24.888000000000002</c:v>
                </c:pt>
                <c:pt idx="39">
                  <c:v>24.936299999999999</c:v>
                </c:pt>
              </c:numCache>
            </c:numRef>
          </c:val>
          <c:smooth val="0"/>
          <c:extLst>
            <c:ext xmlns:c16="http://schemas.microsoft.com/office/drawing/2014/chart" uri="{C3380CC4-5D6E-409C-BE32-E72D297353CC}">
              <c16:uniqueId val="{00000002-07E0-46D8-A4D4-E2184840A702}"/>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crossAx val="533070608"/>
        <c:crosses val="autoZero"/>
        <c:crossBetween val="midCat"/>
      </c:valAx>
      <c:spPr>
        <a:noFill/>
        <a:ln>
          <a:noFill/>
        </a:ln>
        <a:effectLst/>
      </c:spPr>
    </c:plotArea>
    <c:legend>
      <c:legendPos val="b"/>
      <c:layout>
        <c:manualLayout>
          <c:xMode val="edge"/>
          <c:yMode val="edge"/>
          <c:x val="4.3211614173228337E-2"/>
          <c:y val="0.86558841863517055"/>
          <c:w val="0.89990625000000013"/>
          <c:h val="0.1238315288713910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legend>
    <c:plotVisOnly val="1"/>
    <c:dispBlanksAs val="gap"/>
    <c:showDLblsOverMax val="0"/>
  </c:chart>
  <c:spPr>
    <a:solidFill>
      <a:schemeClr val="bg1"/>
    </a:solidFill>
    <a:ln w="9525" cap="flat" cmpd="sng" algn="ctr">
      <a:noFill/>
      <a:round/>
    </a:ln>
    <a:effectLst/>
  </c:spPr>
  <c:txPr>
    <a:bodyPr rot="0" vert="horz"/>
    <a:lstStyle/>
    <a:p>
      <a:pPr>
        <a:defRPr sz="1000">
          <a:solidFill>
            <a:schemeClr val="tx1"/>
          </a:solidFill>
          <a:latin typeface="Verdana" panose="020B0604030504040204" pitchFamily="34" charset="0"/>
          <a:ea typeface="Verdana" panose="020B0604030504040204" pitchFamily="34" charset="0"/>
        </a:defRPr>
      </a:pPr>
      <a:endParaRPr lang="sv-SE"/>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887057086614172"/>
          <c:y val="5.22901902887139E-2"/>
          <c:w val="0.82429552165354336"/>
          <c:h val="0.718361220472441"/>
        </c:manualLayout>
      </c:layout>
      <c:lineChart>
        <c:grouping val="standard"/>
        <c:varyColors val="0"/>
        <c:ser>
          <c:idx val="0"/>
          <c:order val="0"/>
          <c:tx>
            <c:strRef>
              <c:f>'Data Dia 29'!$B$8</c:f>
              <c:strCache>
                <c:ptCount val="1"/>
                <c:pt idx="0">
                  <c:v>Kvinnor</c:v>
                </c:pt>
              </c:strCache>
            </c:strRef>
          </c:tx>
          <c:spPr>
            <a:ln w="28575" cap="rnd">
              <a:solidFill>
                <a:srgbClr val="6679BB"/>
              </a:solidFill>
              <a:round/>
            </a:ln>
            <a:effectLst/>
          </c:spPr>
          <c:marker>
            <c:symbol val="none"/>
          </c:marker>
          <c:cat>
            <c:strRef>
              <c:f>'Data Dia 29'!$A$10:$A$49</c:f>
              <c:strCache>
                <c:ptCount val="40"/>
                <c:pt idx="0">
                  <c:v>1956</c:v>
                </c:pt>
                <c:pt idx="1">
                  <c:v>1957</c:v>
                </c:pt>
                <c:pt idx="2">
                  <c:v>1958</c:v>
                </c:pt>
                <c:pt idx="3">
                  <c:v>1959</c:v>
                </c:pt>
                <c:pt idx="4">
                  <c:v>1960</c:v>
                </c:pt>
                <c:pt idx="5">
                  <c:v>1961</c:v>
                </c:pt>
                <c:pt idx="6">
                  <c:v>1962</c:v>
                </c:pt>
                <c:pt idx="7">
                  <c:v>1963</c:v>
                </c:pt>
                <c:pt idx="8">
                  <c:v>1964</c:v>
                </c:pt>
                <c:pt idx="9">
                  <c:v>1965</c:v>
                </c:pt>
                <c:pt idx="10">
                  <c:v>1966</c:v>
                </c:pt>
                <c:pt idx="11">
                  <c:v>1967</c:v>
                </c:pt>
                <c:pt idx="12">
                  <c:v>1968</c:v>
                </c:pt>
                <c:pt idx="13">
                  <c:v>1969</c:v>
                </c:pt>
                <c:pt idx="14">
                  <c:v>1970</c:v>
                </c:pt>
                <c:pt idx="15">
                  <c:v>1971</c:v>
                </c:pt>
                <c:pt idx="16">
                  <c:v>1972</c:v>
                </c:pt>
                <c:pt idx="17">
                  <c:v>1973</c:v>
                </c:pt>
                <c:pt idx="18">
                  <c:v>1974</c:v>
                </c:pt>
                <c:pt idx="19">
                  <c:v>1975</c:v>
                </c:pt>
                <c:pt idx="20">
                  <c:v>1976</c:v>
                </c:pt>
                <c:pt idx="21">
                  <c:v>1977</c:v>
                </c:pt>
                <c:pt idx="22">
                  <c:v>1978</c:v>
                </c:pt>
                <c:pt idx="23">
                  <c:v>1979</c:v>
                </c:pt>
                <c:pt idx="24">
                  <c:v>1980</c:v>
                </c:pt>
                <c:pt idx="25">
                  <c:v>1981</c:v>
                </c:pt>
                <c:pt idx="26">
                  <c:v>1982</c:v>
                </c:pt>
                <c:pt idx="27">
                  <c:v>1983</c:v>
                </c:pt>
                <c:pt idx="28">
                  <c:v>1984</c:v>
                </c:pt>
                <c:pt idx="29">
                  <c:v>1985</c:v>
                </c:pt>
                <c:pt idx="30">
                  <c:v>1986</c:v>
                </c:pt>
                <c:pt idx="31">
                  <c:v>1987</c:v>
                </c:pt>
                <c:pt idx="32">
                  <c:v>1988</c:v>
                </c:pt>
                <c:pt idx="33">
                  <c:v>1989</c:v>
                </c:pt>
                <c:pt idx="34">
                  <c:v>1990</c:v>
                </c:pt>
                <c:pt idx="35">
                  <c:v>1991</c:v>
                </c:pt>
                <c:pt idx="36">
                  <c:v>1992</c:v>
                </c:pt>
                <c:pt idx="37">
                  <c:v>1993</c:v>
                </c:pt>
                <c:pt idx="38">
                  <c:v>1994</c:v>
                </c:pt>
                <c:pt idx="39">
                  <c:v>1995</c:v>
                </c:pt>
              </c:strCache>
            </c:strRef>
          </c:cat>
          <c:val>
            <c:numRef>
              <c:f>'Data Dia 29'!$B$10:$B$49</c:f>
              <c:numCache>
                <c:formatCode>General</c:formatCode>
                <c:ptCount val="40"/>
                <c:pt idx="0">
                  <c:v>23.379899999999999</c:v>
                </c:pt>
                <c:pt idx="1">
                  <c:v>23.461200000000002</c:v>
                </c:pt>
                <c:pt idx="2">
                  <c:v>23.542000000000002</c:v>
                </c:pt>
                <c:pt idx="3">
                  <c:v>23.622499999999999</c:v>
                </c:pt>
                <c:pt idx="4">
                  <c:v>23.702500000000001</c:v>
                </c:pt>
                <c:pt idx="5">
                  <c:v>23.7821</c:v>
                </c:pt>
                <c:pt idx="6">
                  <c:v>23.8612</c:v>
                </c:pt>
                <c:pt idx="7">
                  <c:v>23.94</c:v>
                </c:pt>
                <c:pt idx="8">
                  <c:v>24.0183</c:v>
                </c:pt>
                <c:pt idx="9">
                  <c:v>24.0962</c:v>
                </c:pt>
                <c:pt idx="10">
                  <c:v>24.1737</c:v>
                </c:pt>
                <c:pt idx="11">
                  <c:v>24.250699999999998</c:v>
                </c:pt>
                <c:pt idx="12">
                  <c:v>24.327300000000001</c:v>
                </c:pt>
                <c:pt idx="13">
                  <c:v>24.403400000000001</c:v>
                </c:pt>
                <c:pt idx="14">
                  <c:v>24.4788</c:v>
                </c:pt>
                <c:pt idx="15">
                  <c:v>24.5535</c:v>
                </c:pt>
                <c:pt idx="16">
                  <c:v>24.627300000000002</c:v>
                </c:pt>
                <c:pt idx="17">
                  <c:v>24.700099999999999</c:v>
                </c:pt>
                <c:pt idx="18">
                  <c:v>24.771599999999999</c:v>
                </c:pt>
                <c:pt idx="19">
                  <c:v>24.8416</c:v>
                </c:pt>
                <c:pt idx="20">
                  <c:v>24.9101</c:v>
                </c:pt>
                <c:pt idx="21">
                  <c:v>24.976800000000001</c:v>
                </c:pt>
                <c:pt idx="22">
                  <c:v>25.041599999999999</c:v>
                </c:pt>
                <c:pt idx="23">
                  <c:v>25.104500000000002</c:v>
                </c:pt>
                <c:pt idx="24">
                  <c:v>25.165299999999998</c:v>
                </c:pt>
                <c:pt idx="25">
                  <c:v>25.2242</c:v>
                </c:pt>
                <c:pt idx="26">
                  <c:v>25.281099999999999</c:v>
                </c:pt>
                <c:pt idx="27">
                  <c:v>25.335999999999999</c:v>
                </c:pt>
                <c:pt idx="28">
                  <c:v>25.388999999999999</c:v>
                </c:pt>
                <c:pt idx="29">
                  <c:v>25.440100000000001</c:v>
                </c:pt>
                <c:pt idx="30">
                  <c:v>25.4895</c:v>
                </c:pt>
                <c:pt idx="31">
                  <c:v>25.537299999999998</c:v>
                </c:pt>
                <c:pt idx="32">
                  <c:v>25.583400000000001</c:v>
                </c:pt>
                <c:pt idx="33">
                  <c:v>25.6281</c:v>
                </c:pt>
                <c:pt idx="34">
                  <c:v>25.671299999999999</c:v>
                </c:pt>
                <c:pt idx="35">
                  <c:v>25.7133</c:v>
                </c:pt>
                <c:pt idx="36">
                  <c:v>25.754000000000001</c:v>
                </c:pt>
                <c:pt idx="37">
                  <c:v>25.793500000000002</c:v>
                </c:pt>
                <c:pt idx="38">
                  <c:v>25.831900000000001</c:v>
                </c:pt>
                <c:pt idx="39">
                  <c:v>25.869299999999999</c:v>
                </c:pt>
              </c:numCache>
            </c:numRef>
          </c:val>
          <c:smooth val="0"/>
          <c:extLst>
            <c:ext xmlns:c16="http://schemas.microsoft.com/office/drawing/2014/chart" uri="{C3380CC4-5D6E-409C-BE32-E72D297353CC}">
              <c16:uniqueId val="{00000000-07E0-46D8-A4D4-E2184840A702}"/>
            </c:ext>
          </c:extLst>
        </c:ser>
        <c:ser>
          <c:idx val="1"/>
          <c:order val="1"/>
          <c:tx>
            <c:strRef>
              <c:f>'Data Dia 29'!$C$8</c:f>
              <c:strCache>
                <c:ptCount val="1"/>
                <c:pt idx="0">
                  <c:v>Män</c:v>
                </c:pt>
              </c:strCache>
            </c:strRef>
          </c:tx>
          <c:spPr>
            <a:ln w="28575" cap="rnd">
              <a:solidFill>
                <a:srgbClr val="FFD478"/>
              </a:solidFill>
              <a:round/>
            </a:ln>
            <a:effectLst/>
          </c:spPr>
          <c:marker>
            <c:symbol val="none"/>
          </c:marker>
          <c:cat>
            <c:strRef>
              <c:f>'Data Dia 29'!$A$10:$A$49</c:f>
              <c:strCache>
                <c:ptCount val="40"/>
                <c:pt idx="0">
                  <c:v>1956</c:v>
                </c:pt>
                <c:pt idx="1">
                  <c:v>1957</c:v>
                </c:pt>
                <c:pt idx="2">
                  <c:v>1958</c:v>
                </c:pt>
                <c:pt idx="3">
                  <c:v>1959</c:v>
                </c:pt>
                <c:pt idx="4">
                  <c:v>1960</c:v>
                </c:pt>
                <c:pt idx="5">
                  <c:v>1961</c:v>
                </c:pt>
                <c:pt idx="6">
                  <c:v>1962</c:v>
                </c:pt>
                <c:pt idx="7">
                  <c:v>1963</c:v>
                </c:pt>
                <c:pt idx="8">
                  <c:v>1964</c:v>
                </c:pt>
                <c:pt idx="9">
                  <c:v>1965</c:v>
                </c:pt>
                <c:pt idx="10">
                  <c:v>1966</c:v>
                </c:pt>
                <c:pt idx="11">
                  <c:v>1967</c:v>
                </c:pt>
                <c:pt idx="12">
                  <c:v>1968</c:v>
                </c:pt>
                <c:pt idx="13">
                  <c:v>1969</c:v>
                </c:pt>
                <c:pt idx="14">
                  <c:v>1970</c:v>
                </c:pt>
                <c:pt idx="15">
                  <c:v>1971</c:v>
                </c:pt>
                <c:pt idx="16">
                  <c:v>1972</c:v>
                </c:pt>
                <c:pt idx="17">
                  <c:v>1973</c:v>
                </c:pt>
                <c:pt idx="18">
                  <c:v>1974</c:v>
                </c:pt>
                <c:pt idx="19">
                  <c:v>1975</c:v>
                </c:pt>
                <c:pt idx="20">
                  <c:v>1976</c:v>
                </c:pt>
                <c:pt idx="21">
                  <c:v>1977</c:v>
                </c:pt>
                <c:pt idx="22">
                  <c:v>1978</c:v>
                </c:pt>
                <c:pt idx="23">
                  <c:v>1979</c:v>
                </c:pt>
                <c:pt idx="24">
                  <c:v>1980</c:v>
                </c:pt>
                <c:pt idx="25">
                  <c:v>1981</c:v>
                </c:pt>
                <c:pt idx="26">
                  <c:v>1982</c:v>
                </c:pt>
                <c:pt idx="27">
                  <c:v>1983</c:v>
                </c:pt>
                <c:pt idx="28">
                  <c:v>1984</c:v>
                </c:pt>
                <c:pt idx="29">
                  <c:v>1985</c:v>
                </c:pt>
                <c:pt idx="30">
                  <c:v>1986</c:v>
                </c:pt>
                <c:pt idx="31">
                  <c:v>1987</c:v>
                </c:pt>
                <c:pt idx="32">
                  <c:v>1988</c:v>
                </c:pt>
                <c:pt idx="33">
                  <c:v>1989</c:v>
                </c:pt>
                <c:pt idx="34">
                  <c:v>1990</c:v>
                </c:pt>
                <c:pt idx="35">
                  <c:v>1991</c:v>
                </c:pt>
                <c:pt idx="36">
                  <c:v>1992</c:v>
                </c:pt>
                <c:pt idx="37">
                  <c:v>1993</c:v>
                </c:pt>
                <c:pt idx="38">
                  <c:v>1994</c:v>
                </c:pt>
                <c:pt idx="39">
                  <c:v>1995</c:v>
                </c:pt>
              </c:strCache>
            </c:strRef>
          </c:cat>
          <c:val>
            <c:numRef>
              <c:f>'Data Dia 29'!$C$10:$C$49</c:f>
              <c:numCache>
                <c:formatCode>General</c:formatCode>
                <c:ptCount val="40"/>
                <c:pt idx="0">
                  <c:v>21.476500000000001</c:v>
                </c:pt>
                <c:pt idx="1">
                  <c:v>21.594200000000001</c:v>
                </c:pt>
                <c:pt idx="2">
                  <c:v>21.710899999999999</c:v>
                </c:pt>
                <c:pt idx="3">
                  <c:v>21.826599999999999</c:v>
                </c:pt>
                <c:pt idx="4">
                  <c:v>21.941299999999998</c:v>
                </c:pt>
                <c:pt idx="5">
                  <c:v>22.055</c:v>
                </c:pt>
                <c:pt idx="6">
                  <c:v>22.1677</c:v>
                </c:pt>
                <c:pt idx="7">
                  <c:v>22.279399999999999</c:v>
                </c:pt>
                <c:pt idx="8">
                  <c:v>22.3901</c:v>
                </c:pt>
                <c:pt idx="9">
                  <c:v>22.4998</c:v>
                </c:pt>
                <c:pt idx="10">
                  <c:v>22.608499999999999</c:v>
                </c:pt>
                <c:pt idx="11">
                  <c:v>22.7163</c:v>
                </c:pt>
                <c:pt idx="12">
                  <c:v>22.823</c:v>
                </c:pt>
                <c:pt idx="13">
                  <c:v>22.928599999999999</c:v>
                </c:pt>
                <c:pt idx="14">
                  <c:v>23.033200000000001</c:v>
                </c:pt>
                <c:pt idx="15">
                  <c:v>23.136600000000001</c:v>
                </c:pt>
                <c:pt idx="16">
                  <c:v>23.238600000000002</c:v>
                </c:pt>
                <c:pt idx="17">
                  <c:v>23.339200000000002</c:v>
                </c:pt>
                <c:pt idx="18">
                  <c:v>23.438099999999999</c:v>
                </c:pt>
                <c:pt idx="19">
                  <c:v>23.5351</c:v>
                </c:pt>
                <c:pt idx="20">
                  <c:v>23.63</c:v>
                </c:pt>
                <c:pt idx="21">
                  <c:v>23.7227</c:v>
                </c:pt>
                <c:pt idx="22">
                  <c:v>23.812899999999999</c:v>
                </c:pt>
                <c:pt idx="23">
                  <c:v>23.900400000000001</c:v>
                </c:pt>
                <c:pt idx="24">
                  <c:v>23.985099999999999</c:v>
                </c:pt>
                <c:pt idx="25">
                  <c:v>24.0669</c:v>
                </c:pt>
                <c:pt idx="26">
                  <c:v>24.145800000000001</c:v>
                </c:pt>
                <c:pt idx="27">
                  <c:v>24.221699999999998</c:v>
                </c:pt>
                <c:pt idx="28">
                  <c:v>24.294799999999999</c:v>
                </c:pt>
                <c:pt idx="29">
                  <c:v>24.364999999999998</c:v>
                </c:pt>
                <c:pt idx="30">
                  <c:v>24.432500000000001</c:v>
                </c:pt>
                <c:pt idx="31">
                  <c:v>24.497299999999999</c:v>
                </c:pt>
                <c:pt idx="32">
                  <c:v>24.559699999999999</c:v>
                </c:pt>
                <c:pt idx="33">
                  <c:v>24.619599999999998</c:v>
                </c:pt>
                <c:pt idx="34">
                  <c:v>24.677299999999999</c:v>
                </c:pt>
                <c:pt idx="35">
                  <c:v>24.732900000000001</c:v>
                </c:pt>
                <c:pt idx="36">
                  <c:v>24.7864</c:v>
                </c:pt>
                <c:pt idx="37">
                  <c:v>24.838100000000001</c:v>
                </c:pt>
                <c:pt idx="38">
                  <c:v>24.888000000000002</c:v>
                </c:pt>
                <c:pt idx="39">
                  <c:v>24.936299999999999</c:v>
                </c:pt>
              </c:numCache>
            </c:numRef>
          </c:val>
          <c:smooth val="0"/>
          <c:extLst>
            <c:ext xmlns:c16="http://schemas.microsoft.com/office/drawing/2014/chart" uri="{C3380CC4-5D6E-409C-BE32-E72D297353CC}">
              <c16:uniqueId val="{00000001-07E0-46D8-A4D4-E2184840A702}"/>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crossAx val="533070608"/>
        <c:crosses val="autoZero"/>
        <c:crossBetween val="midCat"/>
      </c:valAx>
      <c:spPr>
        <a:noFill/>
        <a:ln>
          <a:noFill/>
        </a:ln>
        <a:effectLst/>
      </c:spPr>
    </c:plotArea>
    <c:legend>
      <c:legendPos val="b"/>
      <c:layout>
        <c:manualLayout>
          <c:xMode val="edge"/>
          <c:yMode val="edge"/>
          <c:x val="4.3211614173228337E-2"/>
          <c:y val="0.86558841863517055"/>
          <c:w val="0.89990625000000013"/>
          <c:h val="0.1238315288713910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legend>
    <c:plotVisOnly val="1"/>
    <c:dispBlanksAs val="gap"/>
    <c:showDLblsOverMax val="0"/>
  </c:chart>
  <c:spPr>
    <a:solidFill>
      <a:schemeClr val="bg1"/>
    </a:solidFill>
    <a:ln w="9525" cap="flat" cmpd="sng" algn="ctr">
      <a:noFill/>
      <a:round/>
    </a:ln>
    <a:effectLst/>
  </c:spPr>
  <c:txPr>
    <a:bodyPr rot="0" vert="horz"/>
    <a:lstStyle/>
    <a:p>
      <a:pPr>
        <a:defRPr sz="1000">
          <a:solidFill>
            <a:schemeClr val="tx1"/>
          </a:solidFill>
          <a:latin typeface="Verdana" panose="020B0604030504040204" pitchFamily="34" charset="0"/>
          <a:ea typeface="Verdana" panose="020B0604030504040204" pitchFamily="34" charset="0"/>
        </a:defRPr>
      </a:pPr>
      <a:endParaRPr lang="sv-SE"/>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887057086614172"/>
          <c:y val="5.22901902887139E-2"/>
          <c:w val="0.82429552165354336"/>
          <c:h val="0.718361220472441"/>
        </c:manualLayout>
      </c:layout>
      <c:lineChart>
        <c:grouping val="standard"/>
        <c:varyColors val="0"/>
        <c:ser>
          <c:idx val="0"/>
          <c:order val="0"/>
          <c:spPr>
            <a:ln w="28575" cap="rnd">
              <a:solidFill>
                <a:srgbClr val="6679BB"/>
              </a:solidFill>
              <a:round/>
            </a:ln>
            <a:effectLst/>
          </c:spPr>
          <c:marker>
            <c:symbol val="none"/>
          </c:marker>
          <c:cat>
            <c:strRef>
              <c:f>'Data Dia 29'!$A$10:$A$49</c:f>
              <c:strCache>
                <c:ptCount val="40"/>
                <c:pt idx="0">
                  <c:v>1956</c:v>
                </c:pt>
                <c:pt idx="1">
                  <c:v>1957</c:v>
                </c:pt>
                <c:pt idx="2">
                  <c:v>1958</c:v>
                </c:pt>
                <c:pt idx="3">
                  <c:v>1959</c:v>
                </c:pt>
                <c:pt idx="4">
                  <c:v>1960</c:v>
                </c:pt>
                <c:pt idx="5">
                  <c:v>1961</c:v>
                </c:pt>
                <c:pt idx="6">
                  <c:v>1962</c:v>
                </c:pt>
                <c:pt idx="7">
                  <c:v>1963</c:v>
                </c:pt>
                <c:pt idx="8">
                  <c:v>1964</c:v>
                </c:pt>
                <c:pt idx="9">
                  <c:v>1965</c:v>
                </c:pt>
                <c:pt idx="10">
                  <c:v>1966</c:v>
                </c:pt>
                <c:pt idx="11">
                  <c:v>1967</c:v>
                </c:pt>
                <c:pt idx="12">
                  <c:v>1968</c:v>
                </c:pt>
                <c:pt idx="13">
                  <c:v>1969</c:v>
                </c:pt>
                <c:pt idx="14">
                  <c:v>1970</c:v>
                </c:pt>
                <c:pt idx="15">
                  <c:v>1971</c:v>
                </c:pt>
                <c:pt idx="16">
                  <c:v>1972</c:v>
                </c:pt>
                <c:pt idx="17">
                  <c:v>1973</c:v>
                </c:pt>
                <c:pt idx="18">
                  <c:v>1974</c:v>
                </c:pt>
                <c:pt idx="19">
                  <c:v>1975</c:v>
                </c:pt>
                <c:pt idx="20">
                  <c:v>1976</c:v>
                </c:pt>
                <c:pt idx="21">
                  <c:v>1977</c:v>
                </c:pt>
                <c:pt idx="22">
                  <c:v>1978</c:v>
                </c:pt>
                <c:pt idx="23">
                  <c:v>1979</c:v>
                </c:pt>
                <c:pt idx="24">
                  <c:v>1980</c:v>
                </c:pt>
                <c:pt idx="25">
                  <c:v>1981</c:v>
                </c:pt>
                <c:pt idx="26">
                  <c:v>1982</c:v>
                </c:pt>
                <c:pt idx="27">
                  <c:v>1983</c:v>
                </c:pt>
                <c:pt idx="28">
                  <c:v>1984</c:v>
                </c:pt>
                <c:pt idx="29">
                  <c:v>1985</c:v>
                </c:pt>
                <c:pt idx="30">
                  <c:v>1986</c:v>
                </c:pt>
                <c:pt idx="31">
                  <c:v>1987</c:v>
                </c:pt>
                <c:pt idx="32">
                  <c:v>1988</c:v>
                </c:pt>
                <c:pt idx="33">
                  <c:v>1989</c:v>
                </c:pt>
                <c:pt idx="34">
                  <c:v>1990</c:v>
                </c:pt>
                <c:pt idx="35">
                  <c:v>1991</c:v>
                </c:pt>
                <c:pt idx="36">
                  <c:v>1992</c:v>
                </c:pt>
                <c:pt idx="37">
                  <c:v>1993</c:v>
                </c:pt>
                <c:pt idx="38">
                  <c:v>1994</c:v>
                </c:pt>
                <c:pt idx="39">
                  <c:v>1995</c:v>
                </c:pt>
              </c:strCache>
            </c:strRef>
          </c:cat>
          <c:val>
            <c:numRef>
              <c:f>'Data Dia 29'!$B$10:$B$49</c:f>
              <c:numCache>
                <c:formatCode>General</c:formatCode>
                <c:ptCount val="40"/>
                <c:pt idx="0">
                  <c:v>23.379899999999999</c:v>
                </c:pt>
                <c:pt idx="1">
                  <c:v>23.461200000000002</c:v>
                </c:pt>
                <c:pt idx="2">
                  <c:v>23.542000000000002</c:v>
                </c:pt>
                <c:pt idx="3">
                  <c:v>23.622499999999999</c:v>
                </c:pt>
                <c:pt idx="4">
                  <c:v>23.702500000000001</c:v>
                </c:pt>
                <c:pt idx="5">
                  <c:v>23.7821</c:v>
                </c:pt>
                <c:pt idx="6">
                  <c:v>23.8612</c:v>
                </c:pt>
                <c:pt idx="7">
                  <c:v>23.94</c:v>
                </c:pt>
                <c:pt idx="8">
                  <c:v>24.0183</c:v>
                </c:pt>
                <c:pt idx="9">
                  <c:v>24.0962</c:v>
                </c:pt>
                <c:pt idx="10">
                  <c:v>24.1737</c:v>
                </c:pt>
                <c:pt idx="11">
                  <c:v>24.250699999999998</c:v>
                </c:pt>
                <c:pt idx="12">
                  <c:v>24.327300000000001</c:v>
                </c:pt>
                <c:pt idx="13">
                  <c:v>24.403400000000001</c:v>
                </c:pt>
                <c:pt idx="14">
                  <c:v>24.4788</c:v>
                </c:pt>
                <c:pt idx="15">
                  <c:v>24.5535</c:v>
                </c:pt>
                <c:pt idx="16">
                  <c:v>24.627300000000002</c:v>
                </c:pt>
                <c:pt idx="17">
                  <c:v>24.700099999999999</c:v>
                </c:pt>
                <c:pt idx="18">
                  <c:v>24.771599999999999</c:v>
                </c:pt>
                <c:pt idx="19">
                  <c:v>24.8416</c:v>
                </c:pt>
                <c:pt idx="20">
                  <c:v>24.9101</c:v>
                </c:pt>
                <c:pt idx="21">
                  <c:v>24.976800000000001</c:v>
                </c:pt>
                <c:pt idx="22">
                  <c:v>25.041599999999999</c:v>
                </c:pt>
                <c:pt idx="23">
                  <c:v>25.104500000000002</c:v>
                </c:pt>
                <c:pt idx="24">
                  <c:v>25.165299999999998</c:v>
                </c:pt>
                <c:pt idx="25">
                  <c:v>25.2242</c:v>
                </c:pt>
                <c:pt idx="26">
                  <c:v>25.281099999999999</c:v>
                </c:pt>
                <c:pt idx="27">
                  <c:v>25.335999999999999</c:v>
                </c:pt>
                <c:pt idx="28">
                  <c:v>25.388999999999999</c:v>
                </c:pt>
                <c:pt idx="29">
                  <c:v>25.440100000000001</c:v>
                </c:pt>
                <c:pt idx="30">
                  <c:v>25.4895</c:v>
                </c:pt>
                <c:pt idx="31">
                  <c:v>25.537299999999998</c:v>
                </c:pt>
                <c:pt idx="32">
                  <c:v>25.583400000000001</c:v>
                </c:pt>
                <c:pt idx="33">
                  <c:v>25.6281</c:v>
                </c:pt>
                <c:pt idx="34">
                  <c:v>25.671299999999999</c:v>
                </c:pt>
                <c:pt idx="35">
                  <c:v>25.7133</c:v>
                </c:pt>
                <c:pt idx="36">
                  <c:v>25.754000000000001</c:v>
                </c:pt>
                <c:pt idx="37">
                  <c:v>25.793500000000002</c:v>
                </c:pt>
                <c:pt idx="38">
                  <c:v>25.831900000000001</c:v>
                </c:pt>
                <c:pt idx="39">
                  <c:v>25.869299999999999</c:v>
                </c:pt>
              </c:numCache>
            </c:numRef>
          </c:val>
          <c:smooth val="0"/>
          <c:extLst>
            <c:ext xmlns:c16="http://schemas.microsoft.com/office/drawing/2014/chart" uri="{C3380CC4-5D6E-409C-BE32-E72D297353CC}">
              <c16:uniqueId val="{00000000-07E0-46D8-A4D4-E2184840A702}"/>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crossAx val="533070608"/>
        <c:crosses val="autoZero"/>
        <c:crossBetween val="midCat"/>
      </c:valAx>
      <c:spPr>
        <a:noFill/>
        <a:ln>
          <a:noFill/>
        </a:ln>
        <a:effectLst/>
      </c:spPr>
    </c:plotArea>
    <c:legend>
      <c:legendPos val="b"/>
      <c:layout>
        <c:manualLayout>
          <c:xMode val="edge"/>
          <c:yMode val="edge"/>
          <c:x val="4.3211614173228337E-2"/>
          <c:y val="0.86558841863517055"/>
          <c:w val="0.89990625000000013"/>
          <c:h val="0.1238315288713910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legend>
    <c:plotVisOnly val="1"/>
    <c:dispBlanksAs val="gap"/>
    <c:showDLblsOverMax val="0"/>
  </c:chart>
  <c:spPr>
    <a:solidFill>
      <a:schemeClr val="bg1"/>
    </a:solidFill>
    <a:ln w="9525" cap="flat" cmpd="sng" algn="ctr">
      <a:noFill/>
      <a:round/>
    </a:ln>
    <a:effectLst/>
  </c:spPr>
  <c:txPr>
    <a:bodyPr rot="0" vert="horz"/>
    <a:lstStyle/>
    <a:p>
      <a:pPr>
        <a:defRPr sz="1000">
          <a:solidFill>
            <a:schemeClr val="tx1"/>
          </a:solidFill>
          <a:latin typeface="Verdana" panose="020B0604030504040204" pitchFamily="34" charset="0"/>
          <a:ea typeface="Verdana" panose="020B0604030504040204" pitchFamily="34" charset="0"/>
        </a:defRPr>
      </a:pPr>
      <a:endParaRPr lang="sv-SE"/>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884436515748033"/>
          <c:y val="5.1846784776902889E-2"/>
          <c:w val="0.82454958169291348"/>
          <c:h val="0.71905938320209972"/>
        </c:manualLayout>
      </c:layout>
      <c:barChart>
        <c:barDir val="col"/>
        <c:grouping val="clustered"/>
        <c:varyColors val="0"/>
        <c:ser>
          <c:idx val="0"/>
          <c:order val="0"/>
          <c:spPr>
            <a:solidFill>
              <a:srgbClr val="6679BB"/>
            </a:solidFill>
            <a:ln>
              <a:noFill/>
            </a:ln>
            <a:effectLst/>
          </c:spPr>
          <c:invertIfNegative val="0"/>
          <c:cat>
            <c:strRef>
              <c:f>'Data Dia 29'!$A$10:$A$49</c:f>
              <c:strCache>
                <c:ptCount val="40"/>
                <c:pt idx="0">
                  <c:v>1956</c:v>
                </c:pt>
                <c:pt idx="1">
                  <c:v>1957</c:v>
                </c:pt>
                <c:pt idx="2">
                  <c:v>1958</c:v>
                </c:pt>
                <c:pt idx="3">
                  <c:v>1959</c:v>
                </c:pt>
                <c:pt idx="4">
                  <c:v>1960</c:v>
                </c:pt>
                <c:pt idx="5">
                  <c:v>1961</c:v>
                </c:pt>
                <c:pt idx="6">
                  <c:v>1962</c:v>
                </c:pt>
                <c:pt idx="7">
                  <c:v>1963</c:v>
                </c:pt>
                <c:pt idx="8">
                  <c:v>1964</c:v>
                </c:pt>
                <c:pt idx="9">
                  <c:v>1965</c:v>
                </c:pt>
                <c:pt idx="10">
                  <c:v>1966</c:v>
                </c:pt>
                <c:pt idx="11">
                  <c:v>1967</c:v>
                </c:pt>
                <c:pt idx="12">
                  <c:v>1968</c:v>
                </c:pt>
                <c:pt idx="13">
                  <c:v>1969</c:v>
                </c:pt>
                <c:pt idx="14">
                  <c:v>1970</c:v>
                </c:pt>
                <c:pt idx="15">
                  <c:v>1971</c:v>
                </c:pt>
                <c:pt idx="16">
                  <c:v>1972</c:v>
                </c:pt>
                <c:pt idx="17">
                  <c:v>1973</c:v>
                </c:pt>
                <c:pt idx="18">
                  <c:v>1974</c:v>
                </c:pt>
                <c:pt idx="19">
                  <c:v>1975</c:v>
                </c:pt>
                <c:pt idx="20">
                  <c:v>1976</c:v>
                </c:pt>
                <c:pt idx="21">
                  <c:v>1977</c:v>
                </c:pt>
                <c:pt idx="22">
                  <c:v>1978</c:v>
                </c:pt>
                <c:pt idx="23">
                  <c:v>1979</c:v>
                </c:pt>
                <c:pt idx="24">
                  <c:v>1980</c:v>
                </c:pt>
                <c:pt idx="25">
                  <c:v>1981</c:v>
                </c:pt>
                <c:pt idx="26">
                  <c:v>1982</c:v>
                </c:pt>
                <c:pt idx="27">
                  <c:v>1983</c:v>
                </c:pt>
                <c:pt idx="28">
                  <c:v>1984</c:v>
                </c:pt>
                <c:pt idx="29">
                  <c:v>1985</c:v>
                </c:pt>
                <c:pt idx="30">
                  <c:v>1986</c:v>
                </c:pt>
                <c:pt idx="31">
                  <c:v>1987</c:v>
                </c:pt>
                <c:pt idx="32">
                  <c:v>1988</c:v>
                </c:pt>
                <c:pt idx="33">
                  <c:v>1989</c:v>
                </c:pt>
                <c:pt idx="34">
                  <c:v>1990</c:v>
                </c:pt>
                <c:pt idx="35">
                  <c:v>1991</c:v>
                </c:pt>
                <c:pt idx="36">
                  <c:v>1992</c:v>
                </c:pt>
                <c:pt idx="37">
                  <c:v>1993</c:v>
                </c:pt>
                <c:pt idx="38">
                  <c:v>1994</c:v>
                </c:pt>
                <c:pt idx="39">
                  <c:v>1995</c:v>
                </c:pt>
              </c:strCache>
            </c:strRef>
          </c:cat>
          <c:val>
            <c:numRef>
              <c:f>'Data Dia 29'!$B$10:$B$49</c:f>
              <c:numCache>
                <c:formatCode>General</c:formatCode>
                <c:ptCount val="40"/>
                <c:pt idx="0">
                  <c:v>23.379899999999999</c:v>
                </c:pt>
                <c:pt idx="1">
                  <c:v>23.461200000000002</c:v>
                </c:pt>
                <c:pt idx="2">
                  <c:v>23.542000000000002</c:v>
                </c:pt>
                <c:pt idx="3">
                  <c:v>23.622499999999999</c:v>
                </c:pt>
                <c:pt idx="4">
                  <c:v>23.702500000000001</c:v>
                </c:pt>
                <c:pt idx="5">
                  <c:v>23.7821</c:v>
                </c:pt>
                <c:pt idx="6">
                  <c:v>23.8612</c:v>
                </c:pt>
                <c:pt idx="7">
                  <c:v>23.94</c:v>
                </c:pt>
                <c:pt idx="8">
                  <c:v>24.0183</c:v>
                </c:pt>
                <c:pt idx="9">
                  <c:v>24.0962</c:v>
                </c:pt>
                <c:pt idx="10">
                  <c:v>24.1737</c:v>
                </c:pt>
                <c:pt idx="11">
                  <c:v>24.250699999999998</c:v>
                </c:pt>
                <c:pt idx="12">
                  <c:v>24.327300000000001</c:v>
                </c:pt>
                <c:pt idx="13">
                  <c:v>24.403400000000001</c:v>
                </c:pt>
                <c:pt idx="14">
                  <c:v>24.4788</c:v>
                </c:pt>
                <c:pt idx="15">
                  <c:v>24.5535</c:v>
                </c:pt>
                <c:pt idx="16">
                  <c:v>24.627300000000002</c:v>
                </c:pt>
                <c:pt idx="17">
                  <c:v>24.700099999999999</c:v>
                </c:pt>
                <c:pt idx="18">
                  <c:v>24.771599999999999</c:v>
                </c:pt>
                <c:pt idx="19">
                  <c:v>24.8416</c:v>
                </c:pt>
                <c:pt idx="20">
                  <c:v>24.9101</c:v>
                </c:pt>
                <c:pt idx="21">
                  <c:v>24.976800000000001</c:v>
                </c:pt>
                <c:pt idx="22">
                  <c:v>25.041599999999999</c:v>
                </c:pt>
                <c:pt idx="23">
                  <c:v>25.104500000000002</c:v>
                </c:pt>
                <c:pt idx="24">
                  <c:v>25.165299999999998</c:v>
                </c:pt>
                <c:pt idx="25">
                  <c:v>25.2242</c:v>
                </c:pt>
                <c:pt idx="26">
                  <c:v>25.281099999999999</c:v>
                </c:pt>
                <c:pt idx="27">
                  <c:v>25.335999999999999</c:v>
                </c:pt>
                <c:pt idx="28">
                  <c:v>25.388999999999999</c:v>
                </c:pt>
                <c:pt idx="29">
                  <c:v>25.440100000000001</c:v>
                </c:pt>
                <c:pt idx="30">
                  <c:v>25.4895</c:v>
                </c:pt>
                <c:pt idx="31">
                  <c:v>25.537299999999998</c:v>
                </c:pt>
                <c:pt idx="32">
                  <c:v>25.583400000000001</c:v>
                </c:pt>
                <c:pt idx="33">
                  <c:v>25.6281</c:v>
                </c:pt>
                <c:pt idx="34">
                  <c:v>25.671299999999999</c:v>
                </c:pt>
                <c:pt idx="35">
                  <c:v>25.7133</c:v>
                </c:pt>
                <c:pt idx="36">
                  <c:v>25.754000000000001</c:v>
                </c:pt>
                <c:pt idx="37">
                  <c:v>25.793500000000002</c:v>
                </c:pt>
                <c:pt idx="38">
                  <c:v>25.831900000000001</c:v>
                </c:pt>
                <c:pt idx="39">
                  <c:v>25.869299999999999</c:v>
                </c:pt>
              </c:numCache>
            </c:numRef>
          </c:val>
          <c:extLst>
            <c:ext xmlns:c16="http://schemas.microsoft.com/office/drawing/2014/chart" uri="{C3380CC4-5D6E-409C-BE32-E72D297353CC}">
              <c16:uniqueId val="{00000000-5B75-4F0A-902F-E5E5B4FFFF36}"/>
            </c:ext>
          </c:extLst>
        </c:ser>
        <c:dLbls>
          <c:showLegendKey val="0"/>
          <c:showVal val="0"/>
          <c:showCatName val="0"/>
          <c:showSerName val="0"/>
          <c:showPercent val="0"/>
          <c:showBubbleSize val="0"/>
        </c:dLbls>
        <c:gapWidth val="8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crossAx val="533070608"/>
        <c:crosses val="autoZero"/>
        <c:crossBetween val="between"/>
      </c:valAx>
      <c:spPr>
        <a:noFill/>
        <a:ln>
          <a:noFill/>
        </a:ln>
        <a:effectLst/>
      </c:spPr>
    </c:plotArea>
    <c:legend>
      <c:legendPos val="b"/>
      <c:layout>
        <c:manualLayout>
          <c:xMode val="edge"/>
          <c:yMode val="edge"/>
          <c:x val="4.2312746062992131E-2"/>
          <c:y val="0.86379527559055114"/>
          <c:w val="0.89974950787401575"/>
          <c:h val="0.1257880577427821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1000">
          <a:solidFill>
            <a:schemeClr val="tx1"/>
          </a:solidFill>
          <a:latin typeface="Verdana" panose="020B0604030504040204" pitchFamily="34" charset="0"/>
          <a:ea typeface="Verdana" panose="020B0604030504040204" pitchFamily="34" charset="0"/>
        </a:defRPr>
      </a:pPr>
      <a:endParaRPr lang="sv-SE"/>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'Data Dia 29'!$B$8</c:f>
              <c:strCache>
                <c:ptCount val="1"/>
                <c:pt idx="0">
                  <c:v>Kvinnor</c:v>
                </c:pt>
              </c:strCache>
            </c:strRef>
          </c:tx>
          <c:spPr>
            <a:ln w="28575" cap="rnd">
              <a:solidFill>
                <a:srgbClr val="6679BB"/>
              </a:solidFill>
              <a:round/>
            </a:ln>
            <a:effectLst/>
          </c:spPr>
          <c:marker>
            <c:symbol val="none"/>
          </c:marker>
          <c:cat>
            <c:strRef>
              <c:f>'Data Dia 29'!$A$9:$A$49</c:f>
              <c:strCache>
                <c:ptCount val="41"/>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strCache>
            </c:strRef>
          </c:cat>
          <c:val>
            <c:numRef>
              <c:f>'Data Dia 29'!$B$9:$B$49</c:f>
              <c:numCache>
                <c:formatCode>General</c:formatCode>
                <c:ptCount val="41"/>
                <c:pt idx="1">
                  <c:v>23.379899999999999</c:v>
                </c:pt>
                <c:pt idx="2">
                  <c:v>23.461200000000002</c:v>
                </c:pt>
                <c:pt idx="3">
                  <c:v>23.542000000000002</c:v>
                </c:pt>
                <c:pt idx="4">
                  <c:v>23.622499999999999</c:v>
                </c:pt>
                <c:pt idx="5">
                  <c:v>23.702500000000001</c:v>
                </c:pt>
                <c:pt idx="6">
                  <c:v>23.7821</c:v>
                </c:pt>
                <c:pt idx="7">
                  <c:v>23.8612</c:v>
                </c:pt>
                <c:pt idx="8">
                  <c:v>23.94</c:v>
                </c:pt>
                <c:pt idx="9">
                  <c:v>24.0183</c:v>
                </c:pt>
                <c:pt idx="10">
                  <c:v>24.0962</c:v>
                </c:pt>
                <c:pt idx="11">
                  <c:v>24.1737</c:v>
                </c:pt>
                <c:pt idx="12">
                  <c:v>24.250699999999998</c:v>
                </c:pt>
                <c:pt idx="13">
                  <c:v>24.327300000000001</c:v>
                </c:pt>
                <c:pt idx="14">
                  <c:v>24.403400000000001</c:v>
                </c:pt>
                <c:pt idx="15">
                  <c:v>24.4788</c:v>
                </c:pt>
                <c:pt idx="16">
                  <c:v>24.5535</c:v>
                </c:pt>
                <c:pt idx="17">
                  <c:v>24.627300000000002</c:v>
                </c:pt>
                <c:pt idx="18">
                  <c:v>24.700099999999999</c:v>
                </c:pt>
                <c:pt idx="19">
                  <c:v>24.771599999999999</c:v>
                </c:pt>
                <c:pt idx="20">
                  <c:v>24.8416</c:v>
                </c:pt>
                <c:pt idx="21">
                  <c:v>24.9101</c:v>
                </c:pt>
                <c:pt idx="22">
                  <c:v>24.976800000000001</c:v>
                </c:pt>
                <c:pt idx="23">
                  <c:v>25.041599999999999</c:v>
                </c:pt>
                <c:pt idx="24">
                  <c:v>25.104500000000002</c:v>
                </c:pt>
                <c:pt idx="25">
                  <c:v>25.165299999999998</c:v>
                </c:pt>
                <c:pt idx="26">
                  <c:v>25.2242</c:v>
                </c:pt>
                <c:pt idx="27">
                  <c:v>25.281099999999999</c:v>
                </c:pt>
                <c:pt idx="28">
                  <c:v>25.335999999999999</c:v>
                </c:pt>
                <c:pt idx="29">
                  <c:v>25.388999999999999</c:v>
                </c:pt>
                <c:pt idx="30">
                  <c:v>25.440100000000001</c:v>
                </c:pt>
                <c:pt idx="31">
                  <c:v>25.4895</c:v>
                </c:pt>
                <c:pt idx="32">
                  <c:v>25.537299999999998</c:v>
                </c:pt>
                <c:pt idx="33">
                  <c:v>25.583400000000001</c:v>
                </c:pt>
                <c:pt idx="34">
                  <c:v>25.6281</c:v>
                </c:pt>
                <c:pt idx="35">
                  <c:v>25.671299999999999</c:v>
                </c:pt>
                <c:pt idx="36">
                  <c:v>25.7133</c:v>
                </c:pt>
                <c:pt idx="37">
                  <c:v>25.754000000000001</c:v>
                </c:pt>
                <c:pt idx="38">
                  <c:v>25.793500000000002</c:v>
                </c:pt>
                <c:pt idx="39">
                  <c:v>25.831900000000001</c:v>
                </c:pt>
                <c:pt idx="40">
                  <c:v>25.869299999999999</c:v>
                </c:pt>
              </c:numCache>
            </c:numRef>
          </c:val>
          <c:smooth val="0"/>
          <c:extLst>
            <c:ext xmlns:c16="http://schemas.microsoft.com/office/drawing/2014/chart" uri="{C3380CC4-5D6E-409C-BE32-E72D297353CC}">
              <c16:uniqueId val="{00000000-0524-43DB-B1EF-8B92879B672E}"/>
            </c:ext>
          </c:extLst>
        </c:ser>
        <c:ser>
          <c:idx val="1"/>
          <c:order val="1"/>
          <c:tx>
            <c:strRef>
              <c:f>'Data Dia 29'!$C$8</c:f>
              <c:strCache>
                <c:ptCount val="1"/>
                <c:pt idx="0">
                  <c:v>Män</c:v>
                </c:pt>
              </c:strCache>
            </c:strRef>
          </c:tx>
          <c:spPr>
            <a:ln w="28575" cap="rnd">
              <a:solidFill>
                <a:srgbClr val="FFD478"/>
              </a:solidFill>
              <a:round/>
            </a:ln>
            <a:effectLst/>
          </c:spPr>
          <c:marker>
            <c:symbol val="none"/>
          </c:marker>
          <c:cat>
            <c:strRef>
              <c:f>'Data Dia 29'!$A$9:$A$49</c:f>
              <c:strCache>
                <c:ptCount val="41"/>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strCache>
            </c:strRef>
          </c:cat>
          <c:val>
            <c:numRef>
              <c:f>'Data Dia 29'!$C$9:$C$49</c:f>
              <c:numCache>
                <c:formatCode>General</c:formatCode>
                <c:ptCount val="41"/>
                <c:pt idx="1">
                  <c:v>21.476500000000001</c:v>
                </c:pt>
                <c:pt idx="2">
                  <c:v>21.594200000000001</c:v>
                </c:pt>
                <c:pt idx="3">
                  <c:v>21.710899999999999</c:v>
                </c:pt>
                <c:pt idx="4">
                  <c:v>21.826599999999999</c:v>
                </c:pt>
                <c:pt idx="5">
                  <c:v>21.941299999999998</c:v>
                </c:pt>
                <c:pt idx="6">
                  <c:v>22.055</c:v>
                </c:pt>
                <c:pt idx="7">
                  <c:v>22.1677</c:v>
                </c:pt>
                <c:pt idx="8">
                  <c:v>22.279399999999999</c:v>
                </c:pt>
                <c:pt idx="9">
                  <c:v>22.3901</c:v>
                </c:pt>
                <c:pt idx="10">
                  <c:v>22.4998</c:v>
                </c:pt>
                <c:pt idx="11">
                  <c:v>22.608499999999999</c:v>
                </c:pt>
                <c:pt idx="12">
                  <c:v>22.7163</c:v>
                </c:pt>
                <c:pt idx="13">
                  <c:v>22.823</c:v>
                </c:pt>
                <c:pt idx="14">
                  <c:v>22.928599999999999</c:v>
                </c:pt>
                <c:pt idx="15">
                  <c:v>23.033200000000001</c:v>
                </c:pt>
                <c:pt idx="16">
                  <c:v>23.136600000000001</c:v>
                </c:pt>
                <c:pt idx="17">
                  <c:v>23.238600000000002</c:v>
                </c:pt>
                <c:pt idx="18">
                  <c:v>23.339200000000002</c:v>
                </c:pt>
                <c:pt idx="19">
                  <c:v>23.438099999999999</c:v>
                </c:pt>
                <c:pt idx="20">
                  <c:v>23.5351</c:v>
                </c:pt>
                <c:pt idx="21">
                  <c:v>23.63</c:v>
                </c:pt>
                <c:pt idx="22">
                  <c:v>23.7227</c:v>
                </c:pt>
                <c:pt idx="23">
                  <c:v>23.812899999999999</c:v>
                </c:pt>
                <c:pt idx="24">
                  <c:v>23.900400000000001</c:v>
                </c:pt>
                <c:pt idx="25">
                  <c:v>23.985099999999999</c:v>
                </c:pt>
                <c:pt idx="26">
                  <c:v>24.0669</c:v>
                </c:pt>
                <c:pt idx="27">
                  <c:v>24.145800000000001</c:v>
                </c:pt>
                <c:pt idx="28">
                  <c:v>24.221699999999998</c:v>
                </c:pt>
                <c:pt idx="29">
                  <c:v>24.294799999999999</c:v>
                </c:pt>
                <c:pt idx="30">
                  <c:v>24.364999999999998</c:v>
                </c:pt>
                <c:pt idx="31">
                  <c:v>24.432500000000001</c:v>
                </c:pt>
                <c:pt idx="32">
                  <c:v>24.497299999999999</c:v>
                </c:pt>
                <c:pt idx="33">
                  <c:v>24.559699999999999</c:v>
                </c:pt>
                <c:pt idx="34">
                  <c:v>24.619599999999998</c:v>
                </c:pt>
                <c:pt idx="35">
                  <c:v>24.677299999999999</c:v>
                </c:pt>
                <c:pt idx="36">
                  <c:v>24.732900000000001</c:v>
                </c:pt>
                <c:pt idx="37">
                  <c:v>24.7864</c:v>
                </c:pt>
                <c:pt idx="38">
                  <c:v>24.838100000000001</c:v>
                </c:pt>
                <c:pt idx="39">
                  <c:v>24.888000000000002</c:v>
                </c:pt>
                <c:pt idx="40">
                  <c:v>24.936299999999999</c:v>
                </c:pt>
              </c:numCache>
            </c:numRef>
          </c:val>
          <c:smooth val="0"/>
          <c:extLst>
            <c:ext xmlns:c16="http://schemas.microsoft.com/office/drawing/2014/chart" uri="{C3380CC4-5D6E-409C-BE32-E72D297353CC}">
              <c16:uniqueId val="{00000001-0524-43DB-B1EF-8B92879B672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tickLblSkip val="5"/>
        <c:tickMarkSkip val="5"/>
        <c:noMultiLvlLbl val="0"/>
      </c:catAx>
      <c:valAx>
        <c:axId val="533070936"/>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'Data Dia 30'!$A$9</c:f>
              <c:strCache>
                <c:ptCount val="1"/>
                <c:pt idx="0">
                  <c:v>Kan ta ut inkomst- och premiepension</c:v>
                </c:pt>
              </c:strCache>
            </c:strRef>
          </c:tx>
          <c:spPr>
            <a:solidFill>
              <a:srgbClr val="6679BB"/>
            </a:solidFill>
            <a:ln>
              <a:noFill/>
            </a:ln>
            <a:effectLst/>
          </c:spPr>
          <c:invertIfNegative val="0"/>
          <c:cat>
            <c:strRef>
              <c:f>'Data Dia 30'!$B$8:$M$8</c:f>
              <c:strCache>
                <c:ptCount val="12"/>
                <c:pt idx="0">
                  <c:v>1958</c:v>
                </c:pt>
                <c:pt idx="1">
                  <c:v>1959</c:v>
                </c:pt>
                <c:pt idx="2">
                  <c:v>1960</c:v>
                </c:pt>
                <c:pt idx="3">
                  <c:v>1961-62</c:v>
                </c:pt>
                <c:pt idx="4">
                  <c:v>1963-64</c:v>
                </c:pt>
                <c:pt idx="5">
                  <c:v>1965-66*</c:v>
                </c:pt>
                <c:pt idx="6">
                  <c:v>1967-69*</c:v>
                </c:pt>
                <c:pt idx="7">
                  <c:v>1970-80*</c:v>
                </c:pt>
                <c:pt idx="8">
                  <c:v>1981-83*</c:v>
                </c:pt>
                <c:pt idx="9">
                  <c:v>1984-96*</c:v>
                </c:pt>
                <c:pt idx="10">
                  <c:v>1997-99*</c:v>
                </c:pt>
                <c:pt idx="11">
                  <c:v>2000-14*</c:v>
                </c:pt>
              </c:strCache>
            </c:strRef>
          </c:cat>
          <c:val>
            <c:numRef>
              <c:f>'Data Dia 30'!$B$9:$M$9</c:f>
              <c:numCache>
                <c:formatCode>General</c:formatCode>
                <c:ptCount val="12"/>
                <c:pt idx="0">
                  <c:v>61</c:v>
                </c:pt>
                <c:pt idx="1">
                  <c:v>62</c:v>
                </c:pt>
                <c:pt idx="2">
                  <c:v>62</c:v>
                </c:pt>
                <c:pt idx="3">
                  <c:v>63</c:v>
                </c:pt>
                <c:pt idx="4">
                  <c:v>64</c:v>
                </c:pt>
                <c:pt idx="5">
                  <c:v>64</c:v>
                </c:pt>
                <c:pt idx="6">
                  <c:v>64</c:v>
                </c:pt>
                <c:pt idx="7">
                  <c:v>65</c:v>
                </c:pt>
                <c:pt idx="8">
                  <c:v>65</c:v>
                </c:pt>
                <c:pt idx="9">
                  <c:v>66</c:v>
                </c:pt>
                <c:pt idx="10">
                  <c:v>66</c:v>
                </c:pt>
                <c:pt idx="11">
                  <c:v>67</c:v>
                </c:pt>
              </c:numCache>
            </c:numRef>
          </c:val>
          <c:extLst>
            <c:ext xmlns:c16="http://schemas.microsoft.com/office/drawing/2014/chart" uri="{C3380CC4-5D6E-409C-BE32-E72D297353CC}">
              <c16:uniqueId val="{00000000-D572-4639-8AFD-3B7C74253968}"/>
            </c:ext>
          </c:extLst>
        </c:ser>
        <c:ser>
          <c:idx val="1"/>
          <c:order val="1"/>
          <c:tx>
            <c:strRef>
              <c:f>'Data Dia 30'!$A$10</c:f>
              <c:strCache>
                <c:ptCount val="1"/>
                <c:pt idx="0">
                  <c:v>Riktålder/Tidigaste ålder för rätt till grundskydd</c:v>
                </c:pt>
              </c:strCache>
            </c:strRef>
          </c:tx>
          <c:spPr>
            <a:solidFill>
              <a:srgbClr val="FFD478"/>
            </a:solidFill>
            <a:ln>
              <a:noFill/>
            </a:ln>
            <a:effectLst/>
          </c:spPr>
          <c:invertIfNegative val="0"/>
          <c:cat>
            <c:strRef>
              <c:f>'Data Dia 30'!$B$8:$M$8</c:f>
              <c:strCache>
                <c:ptCount val="12"/>
                <c:pt idx="0">
                  <c:v>1958</c:v>
                </c:pt>
                <c:pt idx="1">
                  <c:v>1959</c:v>
                </c:pt>
                <c:pt idx="2">
                  <c:v>1960</c:v>
                </c:pt>
                <c:pt idx="3">
                  <c:v>1961-62</c:v>
                </c:pt>
                <c:pt idx="4">
                  <c:v>1963-64</c:v>
                </c:pt>
                <c:pt idx="5">
                  <c:v>1965-66*</c:v>
                </c:pt>
                <c:pt idx="6">
                  <c:v>1967-69*</c:v>
                </c:pt>
                <c:pt idx="7">
                  <c:v>1970-80*</c:v>
                </c:pt>
                <c:pt idx="8">
                  <c:v>1981-83*</c:v>
                </c:pt>
                <c:pt idx="9">
                  <c:v>1984-96*</c:v>
                </c:pt>
                <c:pt idx="10">
                  <c:v>1997-99*</c:v>
                </c:pt>
                <c:pt idx="11">
                  <c:v>2000-14*</c:v>
                </c:pt>
              </c:strCache>
            </c:strRef>
          </c:cat>
          <c:val>
            <c:numRef>
              <c:f>'Data Dia 30'!$B$10:$M$10</c:f>
              <c:numCache>
                <c:formatCode>General</c:formatCode>
                <c:ptCount val="12"/>
                <c:pt idx="0">
                  <c:v>66</c:v>
                </c:pt>
                <c:pt idx="1">
                  <c:v>66</c:v>
                </c:pt>
                <c:pt idx="2">
                  <c:v>67</c:v>
                </c:pt>
                <c:pt idx="3">
                  <c:v>67</c:v>
                </c:pt>
                <c:pt idx="4">
                  <c:v>67</c:v>
                </c:pt>
                <c:pt idx="5">
                  <c:v>67</c:v>
                </c:pt>
                <c:pt idx="6">
                  <c:v>68</c:v>
                </c:pt>
                <c:pt idx="7">
                  <c:v>68</c:v>
                </c:pt>
                <c:pt idx="8">
                  <c:v>69</c:v>
                </c:pt>
                <c:pt idx="9">
                  <c:v>69</c:v>
                </c:pt>
                <c:pt idx="10">
                  <c:v>70</c:v>
                </c:pt>
                <c:pt idx="11">
                  <c:v>70</c:v>
                </c:pt>
              </c:numCache>
            </c:numRef>
          </c:val>
          <c:extLst>
            <c:ext xmlns:c16="http://schemas.microsoft.com/office/drawing/2014/chart" uri="{C3380CC4-5D6E-409C-BE32-E72D297353CC}">
              <c16:uniqueId val="{00000001-D572-4639-8AFD-3B7C74253968}"/>
            </c:ext>
          </c:extLst>
        </c:ser>
        <c:dLbls>
          <c:showLegendKey val="0"/>
          <c:showVal val="0"/>
          <c:showCatName val="0"/>
          <c:showSerName val="0"/>
          <c:showPercent val="0"/>
          <c:showBubbleSize val="0"/>
        </c:dLbls>
        <c:gapWidth val="8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'Data Dia 31'!$B$9</c:f>
              <c:strCache>
                <c:ptCount val="1"/>
                <c:pt idx="0">
                  <c:v>ITP</c:v>
                </c:pt>
              </c:strCache>
            </c:strRef>
          </c:tx>
          <c:spPr>
            <a:solidFill>
              <a:srgbClr val="6679BB"/>
            </a:solidFill>
            <a:ln>
              <a:noFill/>
            </a:ln>
            <a:effectLst/>
          </c:spPr>
          <c:invertIfNegative val="0"/>
          <c:val>
            <c:numRef>
              <c:f>'Data Dia 31'!$B$10</c:f>
              <c:numCache>
                <c:formatCode>General</c:formatCode>
                <c:ptCount val="1"/>
                <c:pt idx="0">
                  <c:v>55</c:v>
                </c:pt>
              </c:numCache>
            </c:numRef>
          </c:val>
          <c:extLst>
            <c:ext xmlns:c16="http://schemas.microsoft.com/office/drawing/2014/chart" uri="{C3380CC4-5D6E-409C-BE32-E72D297353CC}">
              <c16:uniqueId val="{00000000-FD4A-40CF-949C-B6C97782B8CB}"/>
            </c:ext>
          </c:extLst>
        </c:ser>
        <c:ser>
          <c:idx val="1"/>
          <c:order val="1"/>
          <c:tx>
            <c:strRef>
              <c:f>'Data Dia 31'!$C$9</c:f>
              <c:strCache>
                <c:ptCount val="1"/>
                <c:pt idx="0">
                  <c:v>SAF-LO</c:v>
                </c:pt>
              </c:strCache>
            </c:strRef>
          </c:tx>
          <c:spPr>
            <a:solidFill>
              <a:srgbClr val="FFD478"/>
            </a:solidFill>
            <a:ln>
              <a:noFill/>
            </a:ln>
            <a:effectLst/>
          </c:spPr>
          <c:invertIfNegative val="0"/>
          <c:val>
            <c:numRef>
              <c:f>'Data Dia 31'!$C$10</c:f>
              <c:numCache>
                <c:formatCode>General</c:formatCode>
                <c:ptCount val="1"/>
                <c:pt idx="0">
                  <c:v>55</c:v>
                </c:pt>
              </c:numCache>
            </c:numRef>
          </c:val>
          <c:extLst>
            <c:ext xmlns:c16="http://schemas.microsoft.com/office/drawing/2014/chart" uri="{C3380CC4-5D6E-409C-BE32-E72D297353CC}">
              <c16:uniqueId val="{00000001-FD4A-40CF-949C-B6C97782B8CB}"/>
            </c:ext>
          </c:extLst>
        </c:ser>
        <c:ser>
          <c:idx val="2"/>
          <c:order val="2"/>
          <c:tx>
            <c:strRef>
              <c:f>'Data Dia 31'!$D$9</c:f>
              <c:strCache>
                <c:ptCount val="1"/>
                <c:pt idx="0">
                  <c:v>AKAP-KR**</c:v>
                </c:pt>
              </c:strCache>
            </c:strRef>
          </c:tx>
          <c:spPr>
            <a:solidFill>
              <a:srgbClr val="E93E84"/>
            </a:solidFill>
            <a:ln>
              <a:noFill/>
            </a:ln>
            <a:effectLst/>
          </c:spPr>
          <c:invertIfNegative val="0"/>
          <c:val>
            <c:numRef>
              <c:f>'Data Dia 31'!$D$10</c:f>
              <c:numCache>
                <c:formatCode>General</c:formatCode>
                <c:ptCount val="1"/>
                <c:pt idx="0">
                  <c:v>60</c:v>
                </c:pt>
              </c:numCache>
            </c:numRef>
          </c:val>
          <c:extLst>
            <c:ext xmlns:c16="http://schemas.microsoft.com/office/drawing/2014/chart" uri="{C3380CC4-5D6E-409C-BE32-E72D297353CC}">
              <c16:uniqueId val="{00000002-FD4A-40CF-949C-B6C97782B8CB}"/>
            </c:ext>
          </c:extLst>
        </c:ser>
        <c:ser>
          <c:idx val="3"/>
          <c:order val="3"/>
          <c:tx>
            <c:strRef>
              <c:f>'Data Dia 31'!$E$9</c:f>
              <c:strCache>
                <c:ptCount val="1"/>
                <c:pt idx="0">
                  <c:v>KAP-KL***</c:v>
                </c:pt>
              </c:strCache>
            </c:strRef>
          </c:tx>
          <c:spPr>
            <a:solidFill>
              <a:srgbClr val="C6DE89"/>
            </a:solidFill>
            <a:ln>
              <a:noFill/>
            </a:ln>
            <a:effectLst/>
          </c:spPr>
          <c:invertIfNegative val="0"/>
          <c:val>
            <c:numRef>
              <c:f>'Data Dia 31'!$E$10</c:f>
              <c:numCache>
                <c:formatCode>General</c:formatCode>
                <c:ptCount val="1"/>
                <c:pt idx="0">
                  <c:v>61</c:v>
                </c:pt>
              </c:numCache>
            </c:numRef>
          </c:val>
          <c:extLst>
            <c:ext xmlns:c16="http://schemas.microsoft.com/office/drawing/2014/chart" uri="{C3380CC4-5D6E-409C-BE32-E72D297353CC}">
              <c16:uniqueId val="{00000003-FD4A-40CF-949C-B6C97782B8CB}"/>
            </c:ext>
          </c:extLst>
        </c:ser>
        <c:ser>
          <c:idx val="4"/>
          <c:order val="4"/>
          <c:tx>
            <c:strRef>
              <c:f>'Data Dia 31'!$F$9</c:f>
              <c:strCache>
                <c:ptCount val="1"/>
                <c:pt idx="0">
                  <c:v>PA16 avd II*</c:v>
                </c:pt>
              </c:strCache>
            </c:strRef>
          </c:tx>
          <c:spPr>
            <a:solidFill>
              <a:srgbClr val="A3B1DA"/>
            </a:solidFill>
            <a:ln>
              <a:noFill/>
            </a:ln>
            <a:effectLst/>
          </c:spPr>
          <c:invertIfNegative val="0"/>
          <c:val>
            <c:numRef>
              <c:f>'Data Dia 31'!$F$10</c:f>
              <c:numCache>
                <c:formatCode>General</c:formatCode>
                <c:ptCount val="1"/>
                <c:pt idx="0">
                  <c:v>61</c:v>
                </c:pt>
              </c:numCache>
            </c:numRef>
          </c:val>
          <c:extLst>
            <c:ext xmlns:c16="http://schemas.microsoft.com/office/drawing/2014/chart" uri="{C3380CC4-5D6E-409C-BE32-E72D297353CC}">
              <c16:uniqueId val="{00000004-FD4A-40CF-949C-B6C97782B8CB}"/>
            </c:ext>
          </c:extLst>
        </c:ser>
        <c:ser>
          <c:idx val="5"/>
          <c:order val="5"/>
          <c:tx>
            <c:strRef>
              <c:f>'Data Dia 31'!$G$9</c:f>
              <c:strCache>
                <c:ptCount val="1"/>
                <c:pt idx="0">
                  <c:v>PA16 avd I</c:v>
                </c:pt>
              </c:strCache>
            </c:strRef>
          </c:tx>
          <c:spPr>
            <a:solidFill>
              <a:srgbClr val="FFE3A6"/>
            </a:solidFill>
            <a:ln>
              <a:noFill/>
            </a:ln>
            <a:effectLst/>
          </c:spPr>
          <c:invertIfNegative val="0"/>
          <c:val>
            <c:numRef>
              <c:f>'Data Dia 31'!$G$10</c:f>
              <c:numCache>
                <c:formatCode>General</c:formatCode>
                <c:ptCount val="1"/>
                <c:pt idx="0">
                  <c:v>63</c:v>
                </c:pt>
              </c:numCache>
            </c:numRef>
          </c:val>
          <c:extLst>
            <c:ext xmlns:c16="http://schemas.microsoft.com/office/drawing/2014/chart" uri="{C3380CC4-5D6E-409C-BE32-E72D297353CC}">
              <c16:uniqueId val="{00000005-FD4A-40CF-949C-B6C97782B8CB}"/>
            </c:ext>
          </c:extLst>
        </c:ser>
        <c:dLbls>
          <c:showLegendKey val="0"/>
          <c:showVal val="0"/>
          <c:showCatName val="0"/>
          <c:showSerName val="0"/>
          <c:showPercent val="0"/>
          <c:showBubbleSize val="0"/>
        </c:dLbls>
        <c:gapWidth val="219"/>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bg1"/>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4"/>
          <c:order val="0"/>
          <c:tx>
            <c:strRef>
              <c:f>'Data Dia 32'!$F$8</c:f>
              <c:strCache>
                <c:ptCount val="1"/>
                <c:pt idx="0">
                  <c:v>Tjänstepension via valcentral</c:v>
                </c:pt>
              </c:strCache>
            </c:strRef>
          </c:tx>
          <c:spPr>
            <a:solidFill>
              <a:srgbClr val="6679BB"/>
            </a:solidFill>
            <a:ln>
              <a:noFill/>
            </a:ln>
            <a:effectLst/>
          </c:spPr>
          <c:invertIfNegative val="0"/>
          <c:cat>
            <c:numRef>
              <c:f>'Data Dia 32'!$A$9:$A$18</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32'!$F$9:$F$18</c:f>
              <c:numCache>
                <c:formatCode>#\ ##0.0</c:formatCode>
                <c:ptCount val="10"/>
                <c:pt idx="0">
                  <c:v>10.959822000000001</c:v>
                </c:pt>
                <c:pt idx="1">
                  <c:v>16.890395000000002</c:v>
                </c:pt>
                <c:pt idx="2">
                  <c:v>17.205207999999999</c:v>
                </c:pt>
                <c:pt idx="3">
                  <c:v>17.961984999999999</c:v>
                </c:pt>
                <c:pt idx="4">
                  <c:v>18.404464000000001</c:v>
                </c:pt>
                <c:pt idx="5">
                  <c:v>18.663730000000001</c:v>
                </c:pt>
                <c:pt idx="6">
                  <c:v>19.583341000000001</c:v>
                </c:pt>
                <c:pt idx="7">
                  <c:v>19.887049999999999</c:v>
                </c:pt>
                <c:pt idx="8">
                  <c:v>20.698217</c:v>
                </c:pt>
                <c:pt idx="9">
                  <c:v>21.018719999999998</c:v>
                </c:pt>
              </c:numCache>
            </c:numRef>
          </c:val>
          <c:extLst>
            <c:ext xmlns:c16="http://schemas.microsoft.com/office/drawing/2014/chart" uri="{C3380CC4-5D6E-409C-BE32-E72D297353CC}">
              <c16:uniqueId val="{00000000-5CCD-4C87-9F21-061C3AFDD74B}"/>
            </c:ext>
          </c:extLst>
        </c:ser>
        <c:ser>
          <c:idx val="3"/>
          <c:order val="1"/>
          <c:tx>
            <c:strRef>
              <c:f>'Data Dia 32'!$E$8</c:f>
              <c:strCache>
                <c:ptCount val="1"/>
                <c:pt idx="0">
                  <c:v>Tjänstepension utanför valcentral</c:v>
                </c:pt>
              </c:strCache>
            </c:strRef>
          </c:tx>
          <c:spPr>
            <a:solidFill>
              <a:srgbClr val="FFD478"/>
            </a:solidFill>
            <a:ln>
              <a:noFill/>
            </a:ln>
            <a:effectLst/>
          </c:spPr>
          <c:invertIfNegative val="0"/>
          <c:cat>
            <c:numRef>
              <c:f>'Data Dia 32'!$A$9:$A$18</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32'!$E$9:$E$18</c:f>
              <c:numCache>
                <c:formatCode>#\ ##0.0</c:formatCode>
                <c:ptCount val="10"/>
                <c:pt idx="0">
                  <c:v>12.195202999999999</c:v>
                </c:pt>
                <c:pt idx="1">
                  <c:v>5.7769009999999996</c:v>
                </c:pt>
                <c:pt idx="2">
                  <c:v>5.8443449999999997</c:v>
                </c:pt>
                <c:pt idx="3">
                  <c:v>5.8548989999999996</c:v>
                </c:pt>
                <c:pt idx="4">
                  <c:v>6.342714</c:v>
                </c:pt>
                <c:pt idx="5">
                  <c:v>6.4897539999999996</c:v>
                </c:pt>
                <c:pt idx="6">
                  <c:v>8.0490600000000008</c:v>
                </c:pt>
                <c:pt idx="7">
                  <c:v>8.3341060000000002</c:v>
                </c:pt>
                <c:pt idx="8">
                  <c:v>8.990043</c:v>
                </c:pt>
                <c:pt idx="9">
                  <c:v>9.4116839999999993</c:v>
                </c:pt>
              </c:numCache>
            </c:numRef>
          </c:val>
          <c:extLst>
            <c:ext xmlns:c16="http://schemas.microsoft.com/office/drawing/2014/chart" uri="{C3380CC4-5D6E-409C-BE32-E72D297353CC}">
              <c16:uniqueId val="{00000001-5CCD-4C87-9F21-061C3AFDD74B}"/>
            </c:ext>
          </c:extLst>
        </c:ser>
        <c:ser>
          <c:idx val="1"/>
          <c:order val="2"/>
          <c:tx>
            <c:strRef>
              <c:f>'Data Dia 32'!$C$8</c:f>
              <c:strCache>
                <c:ptCount val="1"/>
                <c:pt idx="0">
                  <c:v>Privat kapitalförsäkring</c:v>
                </c:pt>
              </c:strCache>
            </c:strRef>
          </c:tx>
          <c:spPr>
            <a:solidFill>
              <a:srgbClr val="E93E84"/>
            </a:solidFill>
            <a:ln>
              <a:noFill/>
            </a:ln>
            <a:effectLst/>
          </c:spPr>
          <c:invertIfNegative val="0"/>
          <c:cat>
            <c:numRef>
              <c:f>'Data Dia 32'!$A$9:$A$18</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32'!$C$9:$C$18</c:f>
              <c:numCache>
                <c:formatCode>#\ ##0.0</c:formatCode>
                <c:ptCount val="10"/>
                <c:pt idx="0">
                  <c:v>3.4609830000000001</c:v>
                </c:pt>
                <c:pt idx="1">
                  <c:v>3.6040990000000002</c:v>
                </c:pt>
                <c:pt idx="2">
                  <c:v>5.8876689999999998</c:v>
                </c:pt>
                <c:pt idx="3">
                  <c:v>5.9065260000000004</c:v>
                </c:pt>
                <c:pt idx="4">
                  <c:v>5.8791799999999999</c:v>
                </c:pt>
                <c:pt idx="5">
                  <c:v>6.0303269999999998</c:v>
                </c:pt>
                <c:pt idx="6">
                  <c:v>5.7364290000000002</c:v>
                </c:pt>
                <c:pt idx="7">
                  <c:v>5.5726040000000001</c:v>
                </c:pt>
                <c:pt idx="8">
                  <c:v>5.9434290000000001</c:v>
                </c:pt>
                <c:pt idx="9">
                  <c:v>6.0231139999999996</c:v>
                </c:pt>
              </c:numCache>
            </c:numRef>
          </c:val>
          <c:extLst>
            <c:ext xmlns:c16="http://schemas.microsoft.com/office/drawing/2014/chart" uri="{C3380CC4-5D6E-409C-BE32-E72D297353CC}">
              <c16:uniqueId val="{00000002-5CCD-4C87-9F21-061C3AFDD74B}"/>
            </c:ext>
          </c:extLst>
        </c:ser>
        <c:ser>
          <c:idx val="2"/>
          <c:order val="3"/>
          <c:tx>
            <c:strRef>
              <c:f>'Data Dia 32'!$D$8</c:f>
              <c:strCache>
                <c:ptCount val="1"/>
                <c:pt idx="0">
                  <c:v>Privat pensionsförsäkring</c:v>
                </c:pt>
              </c:strCache>
            </c:strRef>
          </c:tx>
          <c:spPr>
            <a:solidFill>
              <a:srgbClr val="C6DE89"/>
            </a:solidFill>
            <a:ln>
              <a:noFill/>
            </a:ln>
            <a:effectLst/>
          </c:spPr>
          <c:invertIfNegative val="0"/>
          <c:cat>
            <c:numRef>
              <c:f>'Data Dia 32'!$A$9:$A$18</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32'!$D$9:$D$18</c:f>
              <c:numCache>
                <c:formatCode>#\ ##0.0</c:formatCode>
                <c:ptCount val="10"/>
                <c:pt idx="0">
                  <c:v>2.7721040000000001</c:v>
                </c:pt>
                <c:pt idx="1">
                  <c:v>2.4456959999999999</c:v>
                </c:pt>
                <c:pt idx="2">
                  <c:v>2.3518020000000002</c:v>
                </c:pt>
                <c:pt idx="3">
                  <c:v>2.26512</c:v>
                </c:pt>
                <c:pt idx="4">
                  <c:v>2.1602169999999998</c:v>
                </c:pt>
                <c:pt idx="5">
                  <c:v>2.0817329999999998</c:v>
                </c:pt>
                <c:pt idx="6">
                  <c:v>1.979479</c:v>
                </c:pt>
                <c:pt idx="7">
                  <c:v>1.958232</c:v>
                </c:pt>
                <c:pt idx="8">
                  <c:v>1.8978600000000001</c:v>
                </c:pt>
                <c:pt idx="9">
                  <c:v>1.823531</c:v>
                </c:pt>
              </c:numCache>
            </c:numRef>
          </c:val>
          <c:extLst>
            <c:ext xmlns:c16="http://schemas.microsoft.com/office/drawing/2014/chart" uri="{C3380CC4-5D6E-409C-BE32-E72D297353CC}">
              <c16:uniqueId val="{00000003-5CCD-4C87-9F21-061C3AFDD74B}"/>
            </c:ext>
          </c:extLst>
        </c:ser>
        <c:ser>
          <c:idx val="0"/>
          <c:order val="4"/>
          <c:tx>
            <c:strRef>
              <c:f>'Data Dia 32'!$B$8</c:f>
              <c:strCache>
                <c:ptCount val="1"/>
                <c:pt idx="0">
                  <c:v>Livförsäkring, övrigt</c:v>
                </c:pt>
              </c:strCache>
            </c:strRef>
          </c:tx>
          <c:spPr>
            <a:solidFill>
              <a:sysClr val="window" lastClr="FFFFFF">
                <a:lumMod val="85000"/>
              </a:sysClr>
            </a:solidFill>
            <a:ln>
              <a:noFill/>
            </a:ln>
            <a:effectLst/>
          </c:spPr>
          <c:invertIfNegative val="0"/>
          <c:cat>
            <c:numRef>
              <c:f>'Data Dia 32'!$A$9:$A$18</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32'!$B$9:$B$18</c:f>
              <c:numCache>
                <c:formatCode>#\ ##0.0</c:formatCode>
                <c:ptCount val="10"/>
                <c:pt idx="0">
                  <c:v>15.173273999999999</c:v>
                </c:pt>
                <c:pt idx="1">
                  <c:v>15.748927999999999</c:v>
                </c:pt>
                <c:pt idx="2">
                  <c:v>14.633346</c:v>
                </c:pt>
                <c:pt idx="3">
                  <c:v>14.978128999999999</c:v>
                </c:pt>
                <c:pt idx="4">
                  <c:v>14.965536</c:v>
                </c:pt>
                <c:pt idx="5">
                  <c:v>14.953557999999999</c:v>
                </c:pt>
                <c:pt idx="6">
                  <c:v>15.183743</c:v>
                </c:pt>
                <c:pt idx="7">
                  <c:v>19.191236</c:v>
                </c:pt>
                <c:pt idx="8">
                  <c:v>19.261761</c:v>
                </c:pt>
                <c:pt idx="9">
                  <c:v>18.841913999999999</c:v>
                </c:pt>
              </c:numCache>
            </c:numRef>
          </c:val>
          <c:extLst>
            <c:ext xmlns:c16="http://schemas.microsoft.com/office/drawing/2014/chart" uri="{C3380CC4-5D6E-409C-BE32-E72D297353CC}">
              <c16:uniqueId val="{00000004-5CCD-4C87-9F21-061C3AFDD74B}"/>
            </c:ext>
          </c:extLst>
        </c:ser>
        <c:dLbls>
          <c:showLegendKey val="0"/>
          <c:showVal val="0"/>
          <c:showCatName val="0"/>
          <c:showSerName val="0"/>
          <c:showPercent val="0"/>
          <c:showBubbleSize val="0"/>
        </c:dLbls>
        <c:gapWidth val="80"/>
        <c:overlap val="10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1"/>
          <c:order val="0"/>
          <c:tx>
            <c:strRef>
              <c:f>'Data Dia 33'!$B$7</c:f>
              <c:strCache>
                <c:ptCount val="1"/>
                <c:pt idx="0">
                  <c:v>Tjänstepension via valcentral</c:v>
                </c:pt>
              </c:strCache>
            </c:strRef>
          </c:tx>
          <c:spPr>
            <a:solidFill>
              <a:srgbClr val="6679BB"/>
            </a:solidFill>
            <a:ln>
              <a:noFill/>
            </a:ln>
            <a:effectLst/>
          </c:spPr>
          <c:invertIfNegative val="0"/>
          <c:cat>
            <c:numRef>
              <c:f>'Data Dia 33'!$A$8:$A$17</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33'!$B$8:$B$17</c:f>
              <c:numCache>
                <c:formatCode>#\ ##0.0</c:formatCode>
                <c:ptCount val="10"/>
                <c:pt idx="0">
                  <c:v>54.470527221000019</c:v>
                </c:pt>
                <c:pt idx="1">
                  <c:v>58.40851122854</c:v>
                </c:pt>
                <c:pt idx="2">
                  <c:v>62.518099890210003</c:v>
                </c:pt>
                <c:pt idx="3">
                  <c:v>69.54981143869999</c:v>
                </c:pt>
                <c:pt idx="4">
                  <c:v>74.266439977999994</c:v>
                </c:pt>
                <c:pt idx="5">
                  <c:v>77.527774435000012</c:v>
                </c:pt>
                <c:pt idx="6">
                  <c:v>85.951816163000004</c:v>
                </c:pt>
                <c:pt idx="7">
                  <c:v>92.760561297999971</c:v>
                </c:pt>
                <c:pt idx="8">
                  <c:v>108.549910204</c:v>
                </c:pt>
                <c:pt idx="9">
                  <c:v>137.268139714</c:v>
                </c:pt>
              </c:numCache>
            </c:numRef>
          </c:val>
          <c:extLst>
            <c:ext xmlns:c16="http://schemas.microsoft.com/office/drawing/2014/chart" uri="{C3380CC4-5D6E-409C-BE32-E72D297353CC}">
              <c16:uniqueId val="{00000000-BB0F-4C6F-A9D7-016F2C6DDE58}"/>
            </c:ext>
          </c:extLst>
        </c:ser>
        <c:ser>
          <c:idx val="2"/>
          <c:order val="1"/>
          <c:tx>
            <c:strRef>
              <c:f>'Data Dia 33'!$C$7</c:f>
              <c:strCache>
                <c:ptCount val="1"/>
                <c:pt idx="0">
                  <c:v>Tjänstepension utanför valcentral</c:v>
                </c:pt>
              </c:strCache>
            </c:strRef>
          </c:tx>
          <c:spPr>
            <a:solidFill>
              <a:srgbClr val="FFD478"/>
            </a:solidFill>
            <a:ln>
              <a:noFill/>
            </a:ln>
            <a:effectLst/>
          </c:spPr>
          <c:invertIfNegative val="0"/>
          <c:cat>
            <c:numRef>
              <c:f>'Data Dia 33'!$A$8:$A$17</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33'!$C$8:$C$17</c:f>
              <c:numCache>
                <c:formatCode>#\ ##0.0</c:formatCode>
                <c:ptCount val="10"/>
                <c:pt idx="0">
                  <c:v>87.956712383999957</c:v>
                </c:pt>
                <c:pt idx="1">
                  <c:v>80.48863417452003</c:v>
                </c:pt>
                <c:pt idx="2">
                  <c:v>87.061687927459985</c:v>
                </c:pt>
                <c:pt idx="3">
                  <c:v>96.674983704479985</c:v>
                </c:pt>
                <c:pt idx="4">
                  <c:v>92.384760612000008</c:v>
                </c:pt>
                <c:pt idx="5">
                  <c:v>108.30030796099997</c:v>
                </c:pt>
                <c:pt idx="6">
                  <c:v>107.89738734700002</c:v>
                </c:pt>
                <c:pt idx="7">
                  <c:v>98.271935177000017</c:v>
                </c:pt>
                <c:pt idx="8">
                  <c:v>97.273525058999965</c:v>
                </c:pt>
                <c:pt idx="9">
                  <c:v>104.95104664499998</c:v>
                </c:pt>
              </c:numCache>
            </c:numRef>
          </c:val>
          <c:extLst>
            <c:ext xmlns:c16="http://schemas.microsoft.com/office/drawing/2014/chart" uri="{C3380CC4-5D6E-409C-BE32-E72D297353CC}">
              <c16:uniqueId val="{00000001-BB0F-4C6F-A9D7-016F2C6DDE58}"/>
            </c:ext>
          </c:extLst>
        </c:ser>
        <c:ser>
          <c:idx val="3"/>
          <c:order val="2"/>
          <c:tx>
            <c:strRef>
              <c:f>'Data Dia 33'!$D$7</c:f>
              <c:strCache>
                <c:ptCount val="1"/>
                <c:pt idx="0">
                  <c:v>Privat kapitalförsäkring</c:v>
                </c:pt>
              </c:strCache>
            </c:strRef>
          </c:tx>
          <c:spPr>
            <a:solidFill>
              <a:srgbClr val="E93E84"/>
            </a:solidFill>
            <a:ln>
              <a:noFill/>
            </a:ln>
            <a:effectLst/>
          </c:spPr>
          <c:invertIfNegative val="0"/>
          <c:cat>
            <c:numRef>
              <c:f>'Data Dia 33'!$A$8:$A$17</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33'!$D$8:$D$17</c:f>
              <c:numCache>
                <c:formatCode>#\ ##0.0</c:formatCode>
                <c:ptCount val="10"/>
                <c:pt idx="0">
                  <c:v>67.784222960999998</c:v>
                </c:pt>
                <c:pt idx="1">
                  <c:v>57.842473821999988</c:v>
                </c:pt>
                <c:pt idx="2">
                  <c:v>69.823515463999996</c:v>
                </c:pt>
                <c:pt idx="3">
                  <c:v>74.305940252999989</c:v>
                </c:pt>
                <c:pt idx="4">
                  <c:v>87.670115659999979</c:v>
                </c:pt>
                <c:pt idx="5">
                  <c:v>107.917542113</c:v>
                </c:pt>
                <c:pt idx="6">
                  <c:v>202.82185866200001</c:v>
                </c:pt>
                <c:pt idx="7" formatCode="#,##0">
                  <c:v>153.46534643399997</c:v>
                </c:pt>
                <c:pt idx="8" formatCode="#,##0">
                  <c:v>134.87101266800002</c:v>
                </c:pt>
                <c:pt idx="9" formatCode="#,##0">
                  <c:v>179.58095032700001</c:v>
                </c:pt>
              </c:numCache>
            </c:numRef>
          </c:val>
          <c:extLst>
            <c:ext xmlns:c16="http://schemas.microsoft.com/office/drawing/2014/chart" uri="{C3380CC4-5D6E-409C-BE32-E72D297353CC}">
              <c16:uniqueId val="{00000002-BB0F-4C6F-A9D7-016F2C6DDE58}"/>
            </c:ext>
          </c:extLst>
        </c:ser>
        <c:ser>
          <c:idx val="4"/>
          <c:order val="3"/>
          <c:tx>
            <c:strRef>
              <c:f>'Data Dia 33'!$E$7</c:f>
              <c:strCache>
                <c:ptCount val="1"/>
                <c:pt idx="0">
                  <c:v>Privat pensionsförsäkring</c:v>
                </c:pt>
              </c:strCache>
            </c:strRef>
          </c:tx>
          <c:spPr>
            <a:solidFill>
              <a:srgbClr val="C6DE89"/>
            </a:solidFill>
            <a:ln>
              <a:noFill/>
            </a:ln>
            <a:effectLst/>
          </c:spPr>
          <c:invertIfNegative val="0"/>
          <c:cat>
            <c:numRef>
              <c:f>'Data Dia 33'!$A$8:$A$17</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33'!$E$8:$E$17</c:f>
              <c:numCache>
                <c:formatCode>#\ ##0.0</c:formatCode>
                <c:ptCount val="10"/>
                <c:pt idx="0">
                  <c:v>3.632884589000001</c:v>
                </c:pt>
                <c:pt idx="1">
                  <c:v>2.4194417798200005</c:v>
                </c:pt>
                <c:pt idx="2">
                  <c:v>2.1137191897299998</c:v>
                </c:pt>
                <c:pt idx="3">
                  <c:v>1.7398825837199998</c:v>
                </c:pt>
                <c:pt idx="4">
                  <c:v>1.7330866140000001</c:v>
                </c:pt>
                <c:pt idx="5">
                  <c:v>1.5713060959999996</c:v>
                </c:pt>
                <c:pt idx="6">
                  <c:v>1.5752433639999999</c:v>
                </c:pt>
                <c:pt idx="7">
                  <c:v>1.3858164030000002</c:v>
                </c:pt>
                <c:pt idx="8">
                  <c:v>1.3650628760000001</c:v>
                </c:pt>
                <c:pt idx="9">
                  <c:v>1.4598926530000003</c:v>
                </c:pt>
              </c:numCache>
            </c:numRef>
          </c:val>
          <c:extLst>
            <c:ext xmlns:c16="http://schemas.microsoft.com/office/drawing/2014/chart" uri="{C3380CC4-5D6E-409C-BE32-E72D297353CC}">
              <c16:uniqueId val="{00000003-BB0F-4C6F-A9D7-016F2C6DDE58}"/>
            </c:ext>
          </c:extLst>
        </c:ser>
        <c:ser>
          <c:idx val="5"/>
          <c:order val="4"/>
          <c:tx>
            <c:strRef>
              <c:f>'Data Dia 33'!$F$7</c:f>
              <c:strCache>
                <c:ptCount val="1"/>
                <c:pt idx="0">
                  <c:v>Livförsäkring, övrigt</c:v>
                </c:pt>
              </c:strCache>
            </c:strRef>
          </c:tx>
          <c:spPr>
            <a:solidFill>
              <a:sysClr val="window" lastClr="FFFFFF">
                <a:lumMod val="85000"/>
              </a:sysClr>
            </a:solidFill>
            <a:ln>
              <a:noFill/>
            </a:ln>
            <a:effectLst/>
          </c:spPr>
          <c:invertIfNegative val="0"/>
          <c:cat>
            <c:numRef>
              <c:f>'Data Dia 33'!$A$8:$A$17</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33'!$F$8:$F$17</c:f>
              <c:numCache>
                <c:formatCode>#\ ##0.0</c:formatCode>
                <c:ptCount val="10"/>
                <c:pt idx="0">
                  <c:v>8.5495057699999997</c:v>
                </c:pt>
                <c:pt idx="1">
                  <c:v>8.4861369709999988</c:v>
                </c:pt>
                <c:pt idx="2">
                  <c:v>9.2739933160000003</c:v>
                </c:pt>
                <c:pt idx="3">
                  <c:v>10.091682827999996</c:v>
                </c:pt>
                <c:pt idx="4">
                  <c:v>11.440484054000001</c:v>
                </c:pt>
                <c:pt idx="5">
                  <c:v>11.499502809000003</c:v>
                </c:pt>
                <c:pt idx="6">
                  <c:v>11.668913168000007</c:v>
                </c:pt>
                <c:pt idx="7">
                  <c:v>12.196506842</c:v>
                </c:pt>
                <c:pt idx="8">
                  <c:v>16.732390047999996</c:v>
                </c:pt>
                <c:pt idx="9">
                  <c:v>16.355175428961005</c:v>
                </c:pt>
              </c:numCache>
            </c:numRef>
          </c:val>
          <c:extLst>
            <c:ext xmlns:c16="http://schemas.microsoft.com/office/drawing/2014/chart" uri="{C3380CC4-5D6E-409C-BE32-E72D297353CC}">
              <c16:uniqueId val="{00000004-BB0F-4C6F-A9D7-016F2C6DDE58}"/>
            </c:ext>
          </c:extLst>
        </c:ser>
        <c:dLbls>
          <c:showLegendKey val="0"/>
          <c:showVal val="0"/>
          <c:showCatName val="0"/>
          <c:showSerName val="0"/>
          <c:showPercent val="0"/>
          <c:showBubbleSize val="0"/>
        </c:dLbls>
        <c:gapWidth val="80"/>
        <c:overlap val="10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max val="45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'Data Dia 4'!$B$8</c:f>
              <c:strCache>
                <c:ptCount val="1"/>
                <c:pt idx="0">
                  <c:v>2022</c:v>
                </c:pt>
              </c:strCache>
            </c:strRef>
          </c:tx>
          <c:spPr>
            <a:solidFill>
              <a:srgbClr val="6679BB"/>
            </a:solidFill>
            <a:ln>
              <a:noFill/>
            </a:ln>
            <a:effectLst/>
          </c:spPr>
          <c:invertIfNegative val="0"/>
          <c:cat>
            <c:strRef>
              <c:f>'Data Dia 4'!$A$9:$A$23</c:f>
              <c:strCache>
                <c:ptCount val="15"/>
                <c:pt idx="0">
                  <c:v>Folksam</c:v>
                </c:pt>
                <c:pt idx="1">
                  <c:v>Alecta</c:v>
                </c:pt>
                <c:pt idx="2">
                  <c:v>Avanza</c:v>
                </c:pt>
                <c:pt idx="3">
                  <c:v>AMF Tjänstepension</c:v>
                </c:pt>
                <c:pt idx="4">
                  <c:v>SEB</c:v>
                </c:pt>
                <c:pt idx="5">
                  <c:v>Skandia</c:v>
                </c:pt>
                <c:pt idx="6">
                  <c:v>Nordea Liv</c:v>
                </c:pt>
                <c:pt idx="7">
                  <c:v>Swedbank Försäkring</c:v>
                </c:pt>
                <c:pt idx="8">
                  <c:v>Futur Pension</c:v>
                </c:pt>
                <c:pt idx="9">
                  <c:v>Handelsbanken</c:v>
                </c:pt>
                <c:pt idx="10">
                  <c:v>Nordnet</c:v>
                </c:pt>
                <c:pt idx="11">
                  <c:v>Länsförsäkringar</c:v>
                </c:pt>
                <c:pt idx="12">
                  <c:v>SPP</c:v>
                </c:pt>
                <c:pt idx="13">
                  <c:v>Movestic</c:v>
                </c:pt>
                <c:pt idx="14">
                  <c:v>Övriga</c:v>
                </c:pt>
              </c:strCache>
            </c:strRef>
          </c:cat>
          <c:val>
            <c:numRef>
              <c:f>'Data Dia 4'!$B$9:$B$23</c:f>
              <c:numCache>
                <c:formatCode>0.0</c:formatCode>
                <c:ptCount val="15"/>
                <c:pt idx="0">
                  <c:v>11.908263610117443</c:v>
                </c:pt>
                <c:pt idx="1">
                  <c:v>9.6988801538437635</c:v>
                </c:pt>
                <c:pt idx="2">
                  <c:v>9.6702777329216083</c:v>
                </c:pt>
                <c:pt idx="3">
                  <c:v>6.1075178419750964</c:v>
                </c:pt>
                <c:pt idx="4">
                  <c:v>8.1975901471775749</c:v>
                </c:pt>
                <c:pt idx="5">
                  <c:v>9.6066402359933161</c:v>
                </c:pt>
                <c:pt idx="6">
                  <c:v>6.6419720248366154</c:v>
                </c:pt>
                <c:pt idx="7">
                  <c:v>6.5668764104219921</c:v>
                </c:pt>
                <c:pt idx="8">
                  <c:v>9.2112922392916659</c:v>
                </c:pt>
                <c:pt idx="9">
                  <c:v>5.8153044592346959</c:v>
                </c:pt>
                <c:pt idx="10">
                  <c:v>5.0382434404510459</c:v>
                </c:pt>
                <c:pt idx="11">
                  <c:v>3.593691821768116</c:v>
                </c:pt>
                <c:pt idx="12">
                  <c:v>3.2560374946027415</c:v>
                </c:pt>
                <c:pt idx="13">
                  <c:v>2.7833785195620906</c:v>
                </c:pt>
                <c:pt idx="14">
                  <c:v>1.9040338678022586</c:v>
                </c:pt>
              </c:numCache>
            </c:numRef>
          </c:val>
          <c:extLst>
            <c:ext xmlns:c16="http://schemas.microsoft.com/office/drawing/2014/chart" uri="{C3380CC4-5D6E-409C-BE32-E72D297353CC}">
              <c16:uniqueId val="{00000000-33CE-4CD9-94BB-9C4952BB91FB}"/>
            </c:ext>
          </c:extLst>
        </c:ser>
        <c:ser>
          <c:idx val="1"/>
          <c:order val="1"/>
          <c:tx>
            <c:strRef>
              <c:f>'Data Dia 4'!$C$8</c:f>
              <c:strCache>
                <c:ptCount val="1"/>
                <c:pt idx="0">
                  <c:v>2023</c:v>
                </c:pt>
              </c:strCache>
            </c:strRef>
          </c:tx>
          <c:spPr>
            <a:solidFill>
              <a:srgbClr val="FFD478"/>
            </a:solidFill>
            <a:ln>
              <a:noFill/>
            </a:ln>
            <a:effectLst/>
          </c:spPr>
          <c:invertIfNegative val="0"/>
          <c:cat>
            <c:strRef>
              <c:f>'Data Dia 4'!$A$9:$A$23</c:f>
              <c:strCache>
                <c:ptCount val="15"/>
                <c:pt idx="0">
                  <c:v>Folksam</c:v>
                </c:pt>
                <c:pt idx="1">
                  <c:v>Alecta</c:v>
                </c:pt>
                <c:pt idx="2">
                  <c:v>Avanza</c:v>
                </c:pt>
                <c:pt idx="3">
                  <c:v>AMF Tjänstepension</c:v>
                </c:pt>
                <c:pt idx="4">
                  <c:v>SEB</c:v>
                </c:pt>
                <c:pt idx="5">
                  <c:v>Skandia</c:v>
                </c:pt>
                <c:pt idx="6">
                  <c:v>Nordea Liv</c:v>
                </c:pt>
                <c:pt idx="7">
                  <c:v>Swedbank Försäkring</c:v>
                </c:pt>
                <c:pt idx="8">
                  <c:v>Futur Pension</c:v>
                </c:pt>
                <c:pt idx="9">
                  <c:v>Handelsbanken</c:v>
                </c:pt>
                <c:pt idx="10">
                  <c:v>Nordnet</c:v>
                </c:pt>
                <c:pt idx="11">
                  <c:v>Länsförsäkringar</c:v>
                </c:pt>
                <c:pt idx="12">
                  <c:v>SPP</c:v>
                </c:pt>
                <c:pt idx="13">
                  <c:v>Movestic</c:v>
                </c:pt>
                <c:pt idx="14">
                  <c:v>Övriga</c:v>
                </c:pt>
              </c:strCache>
            </c:strRef>
          </c:cat>
          <c:val>
            <c:numRef>
              <c:f>'Data Dia 4'!$C$9:$C$23</c:f>
              <c:numCache>
                <c:formatCode>0.0</c:formatCode>
                <c:ptCount val="15"/>
                <c:pt idx="0">
                  <c:v>14.073418145625048</c:v>
                </c:pt>
                <c:pt idx="1">
                  <c:v>10.604685947725088</c:v>
                </c:pt>
                <c:pt idx="2">
                  <c:v>9.2166033429263514</c:v>
                </c:pt>
                <c:pt idx="3">
                  <c:v>6.6337860113438367</c:v>
                </c:pt>
                <c:pt idx="4">
                  <c:v>7.3466296068834502</c:v>
                </c:pt>
                <c:pt idx="5">
                  <c:v>8.7886918054882344</c:v>
                </c:pt>
                <c:pt idx="6">
                  <c:v>7.2001109399182761</c:v>
                </c:pt>
                <c:pt idx="7">
                  <c:v>6.7945782128773402</c:v>
                </c:pt>
                <c:pt idx="8">
                  <c:v>7.2090060862855951</c:v>
                </c:pt>
                <c:pt idx="9">
                  <c:v>6.1308302234721923</c:v>
                </c:pt>
                <c:pt idx="10">
                  <c:v>4.4056135982225193</c:v>
                </c:pt>
                <c:pt idx="11">
                  <c:v>3.7445087299447475</c:v>
                </c:pt>
                <c:pt idx="12">
                  <c:v>3.6949610675298663</c:v>
                </c:pt>
                <c:pt idx="13">
                  <c:v>2.2452616952006768</c:v>
                </c:pt>
                <c:pt idx="14">
                  <c:v>1.9113145865567824</c:v>
                </c:pt>
              </c:numCache>
            </c:numRef>
          </c:val>
          <c:extLst>
            <c:ext xmlns:c16="http://schemas.microsoft.com/office/drawing/2014/chart" uri="{C3380CC4-5D6E-409C-BE32-E72D297353CC}">
              <c16:uniqueId val="{00000001-33CE-4CD9-94BB-9C4952BB91FB}"/>
            </c:ext>
          </c:extLst>
        </c:ser>
        <c:ser>
          <c:idx val="2"/>
          <c:order val="2"/>
          <c:tx>
            <c:strRef>
              <c:f>'Data Dia 4'!$D$8</c:f>
              <c:strCache>
                <c:ptCount val="1"/>
                <c:pt idx="0">
                  <c:v>2024</c:v>
                </c:pt>
              </c:strCache>
            </c:strRef>
          </c:tx>
          <c:spPr>
            <a:solidFill>
              <a:srgbClr val="E93E84"/>
            </a:solidFill>
            <a:ln>
              <a:noFill/>
            </a:ln>
            <a:effectLst/>
          </c:spPr>
          <c:invertIfNegative val="0"/>
          <c:cat>
            <c:strRef>
              <c:f>'Data Dia 4'!$A$9:$A$23</c:f>
              <c:strCache>
                <c:ptCount val="15"/>
                <c:pt idx="0">
                  <c:v>Folksam</c:v>
                </c:pt>
                <c:pt idx="1">
                  <c:v>Alecta</c:v>
                </c:pt>
                <c:pt idx="2">
                  <c:v>Avanza</c:v>
                </c:pt>
                <c:pt idx="3">
                  <c:v>AMF Tjänstepension</c:v>
                </c:pt>
                <c:pt idx="4">
                  <c:v>SEB</c:v>
                </c:pt>
                <c:pt idx="5">
                  <c:v>Skandia</c:v>
                </c:pt>
                <c:pt idx="6">
                  <c:v>Nordea Liv</c:v>
                </c:pt>
                <c:pt idx="7">
                  <c:v>Swedbank Försäkring</c:v>
                </c:pt>
                <c:pt idx="8">
                  <c:v>Futur Pension</c:v>
                </c:pt>
                <c:pt idx="9">
                  <c:v>Handelsbanken</c:v>
                </c:pt>
                <c:pt idx="10">
                  <c:v>Nordnet</c:v>
                </c:pt>
                <c:pt idx="11">
                  <c:v>Länsförsäkringar</c:v>
                </c:pt>
                <c:pt idx="12">
                  <c:v>SPP</c:v>
                </c:pt>
                <c:pt idx="13">
                  <c:v>Movestic</c:v>
                </c:pt>
                <c:pt idx="14">
                  <c:v>Övriga</c:v>
                </c:pt>
              </c:strCache>
            </c:strRef>
          </c:cat>
          <c:val>
            <c:numRef>
              <c:f>'Data Dia 4'!$D$9:$D$23</c:f>
              <c:numCache>
                <c:formatCode>0.0</c:formatCode>
                <c:ptCount val="15"/>
                <c:pt idx="0">
                  <c:v>12.904695600235856</c:v>
                </c:pt>
                <c:pt idx="1">
                  <c:v>9.7036270337172272</c:v>
                </c:pt>
                <c:pt idx="2">
                  <c:v>9.4730045344862361</c:v>
                </c:pt>
                <c:pt idx="3">
                  <c:v>8.4471726097981641</c:v>
                </c:pt>
                <c:pt idx="4">
                  <c:v>8.4171665473974784</c:v>
                </c:pt>
                <c:pt idx="5">
                  <c:v>7.8506543128985928</c:v>
                </c:pt>
                <c:pt idx="6">
                  <c:v>7.8355416729632763</c:v>
                </c:pt>
                <c:pt idx="7">
                  <c:v>6.7311835218051277</c:v>
                </c:pt>
                <c:pt idx="8">
                  <c:v>6.2832177303297092</c:v>
                </c:pt>
                <c:pt idx="9">
                  <c:v>6.0702583951286</c:v>
                </c:pt>
                <c:pt idx="10">
                  <c:v>4.6592157737101889</c:v>
                </c:pt>
                <c:pt idx="11">
                  <c:v>3.5818259269869563</c:v>
                </c:pt>
                <c:pt idx="12">
                  <c:v>3.3162941268217825</c:v>
                </c:pt>
                <c:pt idx="13">
                  <c:v>2.868207247668785</c:v>
                </c:pt>
                <c:pt idx="14">
                  <c:v>1.8579349660520392</c:v>
                </c:pt>
              </c:numCache>
            </c:numRef>
          </c:val>
          <c:extLst>
            <c:ext xmlns:c16="http://schemas.microsoft.com/office/drawing/2014/chart" uri="{C3380CC4-5D6E-409C-BE32-E72D297353CC}">
              <c16:uniqueId val="{00000002-33CE-4CD9-94BB-9C4952BB91FB}"/>
            </c:ext>
          </c:extLst>
        </c:ser>
        <c:dLbls>
          <c:showLegendKey val="0"/>
          <c:showVal val="0"/>
          <c:showCatName val="0"/>
          <c:showSerName val="0"/>
          <c:showPercent val="0"/>
          <c:showBubbleSize val="0"/>
        </c:dLbls>
        <c:gapWidth val="8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'Data Dia 34'!$B$10</c:f>
              <c:strCache>
                <c:ptCount val="1"/>
                <c:pt idx="0">
                  <c:v>Tjänstepension, traditionell försäkring</c:v>
                </c:pt>
              </c:strCache>
            </c:strRef>
          </c:tx>
          <c:spPr>
            <a:solidFill>
              <a:srgbClr val="6679BB"/>
            </a:solidFill>
            <a:ln>
              <a:noFill/>
            </a:ln>
            <a:effectLst/>
          </c:spPr>
          <c:invertIfNegative val="0"/>
          <c:cat>
            <c:numRef>
              <c:f>'Data Dia 34'!$A$11:$A$20</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34'!$B$11:$B$20</c:f>
              <c:numCache>
                <c:formatCode>General</c:formatCode>
                <c:ptCount val="10"/>
                <c:pt idx="0">
                  <c:v>79.554386100000002</c:v>
                </c:pt>
                <c:pt idx="1">
                  <c:v>68.564269527999997</c:v>
                </c:pt>
                <c:pt idx="2">
                  <c:v>70.625700390999995</c:v>
                </c:pt>
                <c:pt idx="3">
                  <c:v>73.224929248999999</c:v>
                </c:pt>
                <c:pt idx="4">
                  <c:v>77.292097585999997</c:v>
                </c:pt>
                <c:pt idx="5">
                  <c:v>81.661022934000002</c:v>
                </c:pt>
                <c:pt idx="6">
                  <c:v>91.765537445999996</c:v>
                </c:pt>
                <c:pt idx="7">
                  <c:v>100.63006179200001</c:v>
                </c:pt>
                <c:pt idx="8">
                  <c:v>100.05082906200001</c:v>
                </c:pt>
                <c:pt idx="9">
                  <c:v>103.75865521599999</c:v>
                </c:pt>
              </c:numCache>
            </c:numRef>
          </c:val>
          <c:extLst>
            <c:ext xmlns:c16="http://schemas.microsoft.com/office/drawing/2014/chart" uri="{C3380CC4-5D6E-409C-BE32-E72D297353CC}">
              <c16:uniqueId val="{00000000-7202-4CB6-A986-1F2ABE5F6736}"/>
            </c:ext>
          </c:extLst>
        </c:ser>
        <c:ser>
          <c:idx val="2"/>
          <c:order val="1"/>
          <c:tx>
            <c:strRef>
              <c:f>'Data Dia 34'!$D$10</c:f>
              <c:strCache>
                <c:ptCount val="1"/>
                <c:pt idx="0">
                  <c:v>Tjänstepension, fondförsäkring</c:v>
                </c:pt>
              </c:strCache>
            </c:strRef>
          </c:tx>
          <c:spPr>
            <a:solidFill>
              <a:srgbClr val="BBC6E5"/>
            </a:solidFill>
            <a:ln>
              <a:noFill/>
            </a:ln>
            <a:effectLst/>
          </c:spPr>
          <c:invertIfNegative val="0"/>
          <c:cat>
            <c:numRef>
              <c:f>'Data Dia 34'!$A$11:$A$20</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34'!$D$11:$D$20</c:f>
              <c:numCache>
                <c:formatCode>General</c:formatCode>
                <c:ptCount val="10"/>
                <c:pt idx="0">
                  <c:v>0</c:v>
                </c:pt>
                <c:pt idx="1">
                  <c:v>11.823267362999999</c:v>
                </c:pt>
                <c:pt idx="2">
                  <c:v>14.202259588</c:v>
                </c:pt>
                <c:pt idx="3">
                  <c:v>14.986210156</c:v>
                </c:pt>
                <c:pt idx="4">
                  <c:v>17.183079676999998</c:v>
                </c:pt>
                <c:pt idx="5">
                  <c:v>20.344087726000001</c:v>
                </c:pt>
                <c:pt idx="6">
                  <c:v>25.047123239000001</c:v>
                </c:pt>
                <c:pt idx="7">
                  <c:v>26.869051745</c:v>
                </c:pt>
                <c:pt idx="8">
                  <c:v>29.477578166000001</c:v>
                </c:pt>
                <c:pt idx="9">
                  <c:v>35.718545769000002</c:v>
                </c:pt>
              </c:numCache>
            </c:numRef>
          </c:val>
          <c:extLst>
            <c:ext xmlns:c16="http://schemas.microsoft.com/office/drawing/2014/chart" uri="{C3380CC4-5D6E-409C-BE32-E72D297353CC}">
              <c16:uniqueId val="{00000001-7202-4CB6-A986-1F2ABE5F6736}"/>
            </c:ext>
          </c:extLst>
        </c:ser>
        <c:ser>
          <c:idx val="1"/>
          <c:order val="2"/>
          <c:tx>
            <c:strRef>
              <c:f>'Data Dia 34'!$C$10</c:f>
              <c:strCache>
                <c:ptCount val="1"/>
                <c:pt idx="0">
                  <c:v>Tjänstepension, depåförsäkring</c:v>
                </c:pt>
              </c:strCache>
            </c:strRef>
          </c:tx>
          <c:spPr>
            <a:solidFill>
              <a:srgbClr val="6679BB">
                <a:lumMod val="20000"/>
                <a:lumOff val="80000"/>
              </a:srgbClr>
            </a:solidFill>
            <a:ln>
              <a:noFill/>
            </a:ln>
            <a:effectLst/>
          </c:spPr>
          <c:invertIfNegative val="0"/>
          <c:cat>
            <c:numRef>
              <c:f>'Data Dia 34'!$A$11:$A$20</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34'!$C$11:$C$20</c:f>
              <c:numCache>
                <c:formatCode>General</c:formatCode>
                <c:ptCount val="10"/>
                <c:pt idx="0">
                  <c:v>0</c:v>
                </c:pt>
                <c:pt idx="1">
                  <c:v>3.76197866</c:v>
                </c:pt>
                <c:pt idx="2">
                  <c:v>5.9012626639999999</c:v>
                </c:pt>
                <c:pt idx="3">
                  <c:v>5.9080113450000002</c:v>
                </c:pt>
                <c:pt idx="4">
                  <c:v>2.6793712080000001</c:v>
                </c:pt>
                <c:pt idx="5">
                  <c:v>3.7921115310000002</c:v>
                </c:pt>
                <c:pt idx="6">
                  <c:v>5.3515218129999997</c:v>
                </c:pt>
                <c:pt idx="7">
                  <c:v>6.7640446269999996</c:v>
                </c:pt>
                <c:pt idx="8">
                  <c:v>5.1911632330000002</c:v>
                </c:pt>
                <c:pt idx="9">
                  <c:v>0.82094335799999996</c:v>
                </c:pt>
              </c:numCache>
            </c:numRef>
          </c:val>
          <c:extLst>
            <c:ext xmlns:c16="http://schemas.microsoft.com/office/drawing/2014/chart" uri="{C3380CC4-5D6E-409C-BE32-E72D297353CC}">
              <c16:uniqueId val="{00000002-7202-4CB6-A986-1F2ABE5F6736}"/>
            </c:ext>
          </c:extLst>
        </c:ser>
        <c:ser>
          <c:idx val="3"/>
          <c:order val="3"/>
          <c:tx>
            <c:strRef>
              <c:f>'Data Dia 34'!$E$10</c:f>
              <c:strCache>
                <c:ptCount val="1"/>
                <c:pt idx="0">
                  <c:v>Tjänstepension, ej fördelningsbart</c:v>
                </c:pt>
              </c:strCache>
            </c:strRef>
          </c:tx>
          <c:spPr>
            <a:solidFill>
              <a:sysClr val="window" lastClr="FFFFFF">
                <a:lumMod val="85000"/>
              </a:sysClr>
            </a:solidFill>
            <a:ln>
              <a:noFill/>
            </a:ln>
            <a:effectLst/>
          </c:spPr>
          <c:invertIfNegative val="0"/>
          <c:cat>
            <c:numRef>
              <c:f>'Data Dia 34'!$A$11:$A$20</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34'!$E$11:$E$20</c:f>
              <c:numCache>
                <c:formatCode>General</c:formatCode>
                <c:ptCount val="10"/>
                <c:pt idx="0">
                  <c:v>4.3818250010000002</c:v>
                </c:pt>
                <c:pt idx="1">
                  <c:v>3.569931</c:v>
                </c:pt>
                <c:pt idx="2">
                  <c:v>3.708755665</c:v>
                </c:pt>
                <c:pt idx="3">
                  <c:v>4.1877148059999998</c:v>
                </c:pt>
                <c:pt idx="4">
                  <c:v>4.4593689999999997</c:v>
                </c:pt>
                <c:pt idx="5">
                  <c:v>3.0397810000000001</c:v>
                </c:pt>
                <c:pt idx="6">
                  <c:v>3.3607562099999999</c:v>
                </c:pt>
                <c:pt idx="7">
                  <c:v>4.3309564910000002</c:v>
                </c:pt>
                <c:pt idx="8">
                  <c:v>10.148136110999999</c:v>
                </c:pt>
                <c:pt idx="9">
                  <c:v>12.36712648</c:v>
                </c:pt>
              </c:numCache>
            </c:numRef>
          </c:val>
          <c:extLst>
            <c:ext xmlns:c16="http://schemas.microsoft.com/office/drawing/2014/chart" uri="{C3380CC4-5D6E-409C-BE32-E72D297353CC}">
              <c16:uniqueId val="{00000003-7202-4CB6-A986-1F2ABE5F6736}"/>
            </c:ext>
          </c:extLst>
        </c:ser>
        <c:ser>
          <c:idx val="4"/>
          <c:order val="4"/>
          <c:tx>
            <c:strRef>
              <c:f>'Data Dia 34'!$F$10</c:f>
              <c:strCache>
                <c:ptCount val="1"/>
                <c:pt idx="0">
                  <c:v>Livförsäkring, övrigt</c:v>
                </c:pt>
              </c:strCache>
            </c:strRef>
          </c:tx>
          <c:spPr>
            <a:solidFill>
              <a:srgbClr val="FFD478"/>
            </a:solidFill>
            <a:ln>
              <a:noFill/>
            </a:ln>
            <a:effectLst/>
          </c:spPr>
          <c:invertIfNegative val="0"/>
          <c:cat>
            <c:numRef>
              <c:f>'Data Dia 34'!$A$11:$A$20</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34'!$F$11:$F$20</c:f>
              <c:numCache>
                <c:formatCode>General</c:formatCode>
                <c:ptCount val="10"/>
                <c:pt idx="0">
                  <c:v>77.929137073000007</c:v>
                </c:pt>
                <c:pt idx="1">
                  <c:v>77.030051350541001</c:v>
                </c:pt>
                <c:pt idx="2">
                  <c:v>84.223117141396003</c:v>
                </c:pt>
                <c:pt idx="3">
                  <c:v>89.28564858173371</c:v>
                </c:pt>
                <c:pt idx="4">
                  <c:v>96.749173461810003</c:v>
                </c:pt>
                <c:pt idx="5">
                  <c:v>108.862978958</c:v>
                </c:pt>
                <c:pt idx="6">
                  <c:v>121.639478813</c:v>
                </c:pt>
                <c:pt idx="7">
                  <c:v>129.03963403899999</c:v>
                </c:pt>
                <c:pt idx="8">
                  <c:v>133.71319790999999</c:v>
                </c:pt>
                <c:pt idx="9">
                  <c:v>146.88726773106202</c:v>
                </c:pt>
              </c:numCache>
            </c:numRef>
          </c:val>
          <c:extLst>
            <c:ext xmlns:c16="http://schemas.microsoft.com/office/drawing/2014/chart" uri="{C3380CC4-5D6E-409C-BE32-E72D297353CC}">
              <c16:uniqueId val="{00000004-7202-4CB6-A986-1F2ABE5F6736}"/>
            </c:ext>
          </c:extLst>
        </c:ser>
        <c:dLbls>
          <c:showLegendKey val="0"/>
          <c:showVal val="0"/>
          <c:showCatName val="0"/>
          <c:showSerName val="0"/>
          <c:showPercent val="0"/>
          <c:showBubbleSize val="0"/>
        </c:dLbls>
        <c:gapWidth val="80"/>
        <c:overlap val="10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0712584500313655E-2"/>
          <c:y val="1.8893617527723037E-2"/>
          <c:w val="0.91235910505534135"/>
          <c:h val="0.84508605604742881"/>
        </c:manualLayout>
      </c:layout>
      <c:barChart>
        <c:barDir val="col"/>
        <c:grouping val="stacked"/>
        <c:varyColors val="0"/>
        <c:ser>
          <c:idx val="0"/>
          <c:order val="0"/>
          <c:tx>
            <c:strRef>
              <c:f>'Data Dia 35'!$B$11</c:f>
              <c:strCache>
                <c:ptCount val="1"/>
                <c:pt idx="0">
                  <c:v>Inkomstpension</c:v>
                </c:pt>
              </c:strCache>
            </c:strRef>
          </c:tx>
          <c:spPr>
            <a:solidFill>
              <a:srgbClr val="6679BB"/>
            </a:solidFill>
            <a:ln>
              <a:noFill/>
            </a:ln>
            <a:effectLst/>
          </c:spPr>
          <c:invertIfNegative val="0"/>
          <c:cat>
            <c:numRef>
              <c:f>'Data Dia 35'!$A$12:$A$30</c:f>
              <c:numCache>
                <c:formatCode>General</c:formatCode>
                <c:ptCount val="19"/>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numCache>
            </c:numRef>
          </c:cat>
          <c:val>
            <c:numRef>
              <c:f>'Data Dia 35'!$B$12:$B$30</c:f>
              <c:numCache>
                <c:formatCode>#\ ##0.0</c:formatCode>
                <c:ptCount val="19"/>
                <c:pt idx="0">
                  <c:v>176.15600000000001</c:v>
                </c:pt>
                <c:pt idx="1">
                  <c:v>185.65299999999999</c:v>
                </c:pt>
                <c:pt idx="2">
                  <c:v>200.01400000000001</c:v>
                </c:pt>
                <c:pt idx="3">
                  <c:v>218.24199999999999</c:v>
                </c:pt>
                <c:pt idx="4">
                  <c:v>220.203</c:v>
                </c:pt>
                <c:pt idx="5">
                  <c:v>219.68199999999999</c:v>
                </c:pt>
                <c:pt idx="6">
                  <c:v>236.03899999999999</c:v>
                </c:pt>
                <c:pt idx="7">
                  <c:v>253.96600000000001</c:v>
                </c:pt>
                <c:pt idx="8">
                  <c:v>255.11099999999999</c:v>
                </c:pt>
                <c:pt idx="9">
                  <c:v>267.577</c:v>
                </c:pt>
                <c:pt idx="10">
                  <c:v>282.38400000000001</c:v>
                </c:pt>
                <c:pt idx="11">
                  <c:v>296.00099999999998</c:v>
                </c:pt>
                <c:pt idx="12">
                  <c:v>304.44400000000002</c:v>
                </c:pt>
                <c:pt idx="13">
                  <c:v>314.72399999999999</c:v>
                </c:pt>
                <c:pt idx="14">
                  <c:v>326.26600000000002</c:v>
                </c:pt>
                <c:pt idx="15">
                  <c:v>331.54500000000002</c:v>
                </c:pt>
                <c:pt idx="16">
                  <c:v>345</c:v>
                </c:pt>
                <c:pt idx="17">
                  <c:v>358.21</c:v>
                </c:pt>
                <c:pt idx="18" formatCode="General">
                  <c:v>363</c:v>
                </c:pt>
              </c:numCache>
            </c:numRef>
          </c:val>
          <c:extLst>
            <c:ext xmlns:c16="http://schemas.microsoft.com/office/drawing/2014/chart" uri="{C3380CC4-5D6E-409C-BE32-E72D297353CC}">
              <c16:uniqueId val="{00000000-7CAA-4EF6-BFD1-93EB27ACDF64}"/>
            </c:ext>
          </c:extLst>
        </c:ser>
        <c:ser>
          <c:idx val="1"/>
          <c:order val="1"/>
          <c:tx>
            <c:strRef>
              <c:f>'Data Dia 35'!$C$11</c:f>
              <c:strCache>
                <c:ptCount val="1"/>
                <c:pt idx="0">
                  <c:v>Premiepension</c:v>
                </c:pt>
              </c:strCache>
            </c:strRef>
          </c:tx>
          <c:spPr>
            <a:solidFill>
              <a:srgbClr val="FFD478"/>
            </a:solidFill>
            <a:ln>
              <a:noFill/>
            </a:ln>
            <a:effectLst/>
          </c:spPr>
          <c:invertIfNegative val="0"/>
          <c:cat>
            <c:numRef>
              <c:f>'Data Dia 35'!$A$12:$A$30</c:f>
              <c:numCache>
                <c:formatCode>General</c:formatCode>
                <c:ptCount val="19"/>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numCache>
            </c:numRef>
          </c:cat>
          <c:val>
            <c:numRef>
              <c:f>'Data Dia 35'!$C$12:$C$30</c:f>
              <c:numCache>
                <c:formatCode>#\ ##0.0</c:formatCode>
                <c:ptCount val="19"/>
                <c:pt idx="0">
                  <c:v>0.23200000000000001</c:v>
                </c:pt>
                <c:pt idx="1">
                  <c:v>0.45600000000000002</c:v>
                </c:pt>
                <c:pt idx="2">
                  <c:v>0.80800000000000005</c:v>
                </c:pt>
                <c:pt idx="3">
                  <c:v>0.83</c:v>
                </c:pt>
                <c:pt idx="4">
                  <c:v>1.365</c:v>
                </c:pt>
                <c:pt idx="5">
                  <c:v>1.9059999999999999</c:v>
                </c:pt>
                <c:pt idx="6">
                  <c:v>2.2989999999999999</c:v>
                </c:pt>
                <c:pt idx="7">
                  <c:v>3.1970000000000001</c:v>
                </c:pt>
                <c:pt idx="8">
                  <c:v>4.4560000000000004</c:v>
                </c:pt>
                <c:pt idx="9">
                  <c:v>5.5570000000000004</c:v>
                </c:pt>
                <c:pt idx="10">
                  <c:v>6.9619999999999997</c:v>
                </c:pt>
                <c:pt idx="11">
                  <c:v>8.5850000000000009</c:v>
                </c:pt>
                <c:pt idx="12">
                  <c:v>9.5370000000000008</c:v>
                </c:pt>
                <c:pt idx="13">
                  <c:v>10.942</c:v>
                </c:pt>
                <c:pt idx="14">
                  <c:v>14.028</c:v>
                </c:pt>
                <c:pt idx="15">
                  <c:v>16.61</c:v>
                </c:pt>
                <c:pt idx="16">
                  <c:v>22</c:v>
                </c:pt>
                <c:pt idx="17">
                  <c:v>21.643999999999998</c:v>
                </c:pt>
                <c:pt idx="18" formatCode="General">
                  <c:v>27</c:v>
                </c:pt>
              </c:numCache>
            </c:numRef>
          </c:val>
          <c:extLst>
            <c:ext xmlns:c16="http://schemas.microsoft.com/office/drawing/2014/chart" uri="{C3380CC4-5D6E-409C-BE32-E72D297353CC}">
              <c16:uniqueId val="{00000001-7CAA-4EF6-BFD1-93EB27ACDF64}"/>
            </c:ext>
          </c:extLst>
        </c:ser>
        <c:ser>
          <c:idx val="2"/>
          <c:order val="2"/>
          <c:tx>
            <c:strRef>
              <c:f>'Data Dia 35'!$D$11</c:f>
              <c:strCache>
                <c:ptCount val="1"/>
                <c:pt idx="0">
                  <c:v>Tjänstepension</c:v>
                </c:pt>
              </c:strCache>
            </c:strRef>
          </c:tx>
          <c:spPr>
            <a:solidFill>
              <a:srgbClr val="E93E84"/>
            </a:solidFill>
            <a:ln>
              <a:noFill/>
            </a:ln>
            <a:effectLst/>
          </c:spPr>
          <c:invertIfNegative val="0"/>
          <c:cat>
            <c:numRef>
              <c:f>'Data Dia 35'!$A$12:$A$30</c:f>
              <c:numCache>
                <c:formatCode>General</c:formatCode>
                <c:ptCount val="19"/>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numCache>
            </c:numRef>
          </c:cat>
          <c:val>
            <c:numRef>
              <c:f>'Data Dia 35'!$D$12:$D$30</c:f>
              <c:numCache>
                <c:formatCode>#\ ##0.0</c:formatCode>
                <c:ptCount val="19"/>
                <c:pt idx="0">
                  <c:v>65.598628714940403</c:v>
                </c:pt>
                <c:pt idx="1">
                  <c:v>70.657832359045102</c:v>
                </c:pt>
                <c:pt idx="2">
                  <c:v>76</c:v>
                </c:pt>
                <c:pt idx="3">
                  <c:v>82</c:v>
                </c:pt>
                <c:pt idx="4">
                  <c:v>86</c:v>
                </c:pt>
                <c:pt idx="5">
                  <c:v>93</c:v>
                </c:pt>
                <c:pt idx="6">
                  <c:v>99</c:v>
                </c:pt>
                <c:pt idx="7">
                  <c:v>103</c:v>
                </c:pt>
                <c:pt idx="8">
                  <c:v>105</c:v>
                </c:pt>
                <c:pt idx="9">
                  <c:v>112</c:v>
                </c:pt>
                <c:pt idx="10">
                  <c:v>116</c:v>
                </c:pt>
                <c:pt idx="11">
                  <c:v>121</c:v>
                </c:pt>
                <c:pt idx="12">
                  <c:v>127</c:v>
                </c:pt>
                <c:pt idx="13">
                  <c:v>134</c:v>
                </c:pt>
                <c:pt idx="14">
                  <c:v>143.36470240599999</c:v>
                </c:pt>
                <c:pt idx="15">
                  <c:v>152</c:v>
                </c:pt>
                <c:pt idx="16">
                  <c:v>162.53874514699999</c:v>
                </c:pt>
                <c:pt idx="17">
                  <c:v>173.26786371099999</c:v>
                </c:pt>
                <c:pt idx="18" formatCode="0.0">
                  <c:v>188.576957316</c:v>
                </c:pt>
              </c:numCache>
            </c:numRef>
          </c:val>
          <c:extLst>
            <c:ext xmlns:c16="http://schemas.microsoft.com/office/drawing/2014/chart" uri="{C3380CC4-5D6E-409C-BE32-E72D297353CC}">
              <c16:uniqueId val="{00000002-7CAA-4EF6-BFD1-93EB27ACDF64}"/>
            </c:ext>
          </c:extLst>
        </c:ser>
        <c:ser>
          <c:idx val="3"/>
          <c:order val="3"/>
          <c:tx>
            <c:strRef>
              <c:f>'Data Dia 35'!$E$11</c:f>
              <c:strCache>
                <c:ptCount val="1"/>
                <c:pt idx="0">
                  <c:v>Privat pension</c:v>
                </c:pt>
              </c:strCache>
            </c:strRef>
          </c:tx>
          <c:spPr>
            <a:solidFill>
              <a:srgbClr val="C6DE89"/>
            </a:solidFill>
            <a:ln>
              <a:noFill/>
            </a:ln>
            <a:effectLst/>
          </c:spPr>
          <c:invertIfNegative val="0"/>
          <c:cat>
            <c:numRef>
              <c:f>'Data Dia 35'!$A$12:$A$30</c:f>
              <c:numCache>
                <c:formatCode>General</c:formatCode>
                <c:ptCount val="19"/>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numCache>
            </c:numRef>
          </c:cat>
          <c:val>
            <c:numRef>
              <c:f>'Data Dia 35'!$E$12:$E$30</c:f>
              <c:numCache>
                <c:formatCode>#\ ##0.0</c:formatCode>
                <c:ptCount val="19"/>
                <c:pt idx="0">
                  <c:v>15.7424285048514</c:v>
                </c:pt>
                <c:pt idx="1">
                  <c:v>17.042312924070899</c:v>
                </c:pt>
                <c:pt idx="2">
                  <c:v>18</c:v>
                </c:pt>
                <c:pt idx="3">
                  <c:v>19</c:v>
                </c:pt>
                <c:pt idx="4">
                  <c:v>19</c:v>
                </c:pt>
                <c:pt idx="5">
                  <c:v>20</c:v>
                </c:pt>
                <c:pt idx="6">
                  <c:v>21</c:v>
                </c:pt>
                <c:pt idx="7">
                  <c:v>21</c:v>
                </c:pt>
                <c:pt idx="8">
                  <c:v>23</c:v>
                </c:pt>
                <c:pt idx="9">
                  <c:v>24</c:v>
                </c:pt>
                <c:pt idx="10">
                  <c:v>26</c:v>
                </c:pt>
                <c:pt idx="11">
                  <c:v>26</c:v>
                </c:pt>
                <c:pt idx="12">
                  <c:v>26</c:v>
                </c:pt>
                <c:pt idx="13">
                  <c:v>27</c:v>
                </c:pt>
                <c:pt idx="14">
                  <c:v>27.004158294</c:v>
                </c:pt>
                <c:pt idx="15">
                  <c:v>28</c:v>
                </c:pt>
                <c:pt idx="16">
                  <c:v>28.558952677000001</c:v>
                </c:pt>
                <c:pt idx="17">
                  <c:v>28.724130770999999</c:v>
                </c:pt>
                <c:pt idx="18" formatCode="0.0">
                  <c:v>29.965303398</c:v>
                </c:pt>
              </c:numCache>
            </c:numRef>
          </c:val>
          <c:extLst>
            <c:ext xmlns:c16="http://schemas.microsoft.com/office/drawing/2014/chart" uri="{C3380CC4-5D6E-409C-BE32-E72D297353CC}">
              <c16:uniqueId val="{00000003-7CAA-4EF6-BFD1-93EB27ACDF64}"/>
            </c:ext>
          </c:extLst>
        </c:ser>
        <c:dLbls>
          <c:showLegendKey val="0"/>
          <c:showVal val="0"/>
          <c:showCatName val="0"/>
          <c:showSerName val="0"/>
          <c:showPercent val="0"/>
          <c:showBubbleSize val="0"/>
        </c:dLbls>
        <c:gapWidth val="80"/>
        <c:overlap val="100"/>
        <c:axId val="533070608"/>
        <c:axId val="533070936"/>
      </c:barChart>
      <c:lineChart>
        <c:grouping val="standard"/>
        <c:varyColors val="0"/>
        <c:ser>
          <c:idx val="4"/>
          <c:order val="4"/>
          <c:tx>
            <c:strRef>
              <c:f>'Data Dia 35'!$H$11</c:f>
              <c:strCache>
                <c:ptCount val="1"/>
                <c:pt idx="0">
                  <c:v>Tjänstepensionens andel av total pension (höger axel)</c:v>
                </c:pt>
              </c:strCache>
            </c:strRef>
          </c:tx>
          <c:spPr>
            <a:ln w="22225" cap="rnd">
              <a:solidFill>
                <a:sysClr val="windowText" lastClr="000000"/>
              </a:solidFill>
              <a:round/>
            </a:ln>
            <a:effectLst/>
          </c:spPr>
          <c:marker>
            <c:symbol val="none"/>
          </c:marker>
          <c:dLbls>
            <c:dLbl>
              <c:idx val="0"/>
              <c:layout>
                <c:manualLayout>
                  <c:x val="-2.0020700400564938E-2"/>
                  <c:y val="-1.67763091557842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CAA-4EF6-BFD1-93EB27ACDF64}"/>
                </c:ext>
              </c:extLst>
            </c:dLbl>
            <c:dLbl>
              <c:idx val="18"/>
              <c:layout>
                <c:manualLayout>
                  <c:x val="-2.8063369831597143E-2"/>
                  <c:y val="-2.1905851930240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CAA-4EF6-BFD1-93EB27ACDF6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'Data Dia 35'!$A$12:$A$30</c:f>
              <c:numCache>
                <c:formatCode>General</c:formatCode>
                <c:ptCount val="19"/>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pt idx="17">
                  <c:v>2023</c:v>
                </c:pt>
                <c:pt idx="18">
                  <c:v>2024</c:v>
                </c:pt>
              </c:numCache>
            </c:numRef>
          </c:cat>
          <c:val>
            <c:numRef>
              <c:f>'Data Dia 35'!$H$12:$H$30</c:f>
              <c:numCache>
                <c:formatCode>0%</c:formatCode>
                <c:ptCount val="19"/>
                <c:pt idx="0">
                  <c:v>0.25452554485929685</c:v>
                </c:pt>
                <c:pt idx="1">
                  <c:v>0.25805504884062802</c:v>
                </c:pt>
                <c:pt idx="2">
                  <c:v>0.25778266208084877</c:v>
                </c:pt>
                <c:pt idx="3">
                  <c:v>0.25619235671973806</c:v>
                </c:pt>
                <c:pt idx="4">
                  <c:v>0.26334484701501681</c:v>
                </c:pt>
                <c:pt idx="5">
                  <c:v>0.27795378196468495</c:v>
                </c:pt>
                <c:pt idx="6">
                  <c:v>0.27627547176129802</c:v>
                </c:pt>
                <c:pt idx="7">
                  <c:v>0.27022559902194071</c:v>
                </c:pt>
                <c:pt idx="8">
                  <c:v>0.27092089883813636</c:v>
                </c:pt>
                <c:pt idx="9">
                  <c:v>0.27374894288912677</c:v>
                </c:pt>
                <c:pt idx="10">
                  <c:v>0.26892564205997044</c:v>
                </c:pt>
                <c:pt idx="11">
                  <c:v>0.26794453326719608</c:v>
                </c:pt>
                <c:pt idx="12">
                  <c:v>0.27195967287748324</c:v>
                </c:pt>
                <c:pt idx="13">
                  <c:v>0.27534284293540129</c:v>
                </c:pt>
                <c:pt idx="14">
                  <c:v>0.28074237121822476</c:v>
                </c:pt>
                <c:pt idx="15">
                  <c:v>0.28779430280883456</c:v>
                </c:pt>
                <c:pt idx="16">
                  <c:v>0.2912370822899501</c:v>
                </c:pt>
                <c:pt idx="17">
                  <c:v>0.29778990549768275</c:v>
                </c:pt>
                <c:pt idx="18">
                  <c:v>0.30988309192321906</c:v>
                </c:pt>
              </c:numCache>
            </c:numRef>
          </c:val>
          <c:smooth val="0"/>
          <c:extLst>
            <c:ext xmlns:c16="http://schemas.microsoft.com/office/drawing/2014/chart" uri="{C3380CC4-5D6E-409C-BE32-E72D297353CC}">
              <c16:uniqueId val="{00000006-7CAA-4EF6-BFD1-93EB27ACDF64}"/>
            </c:ext>
          </c:extLst>
        </c:ser>
        <c:dLbls>
          <c:showLegendKey val="0"/>
          <c:showVal val="0"/>
          <c:showCatName val="0"/>
          <c:showSerName val="0"/>
          <c:showPercent val="0"/>
          <c:showBubbleSize val="0"/>
        </c:dLbls>
        <c:marker val="1"/>
        <c:smooth val="0"/>
        <c:axId val="432500528"/>
        <c:axId val="432480368"/>
      </c:line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valAx>
        <c:axId val="432480368"/>
        <c:scaling>
          <c:orientation val="minMax"/>
        </c:scaling>
        <c:delete val="0"/>
        <c:axPos val="r"/>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432500528"/>
        <c:crosses val="max"/>
        <c:crossBetween val="between"/>
      </c:valAx>
      <c:catAx>
        <c:axId val="432500528"/>
        <c:scaling>
          <c:orientation val="minMax"/>
        </c:scaling>
        <c:delete val="1"/>
        <c:axPos val="b"/>
        <c:numFmt formatCode="General" sourceLinked="1"/>
        <c:majorTickMark val="out"/>
        <c:minorTickMark val="none"/>
        <c:tickLblPos val="nextTo"/>
        <c:crossAx val="432480368"/>
        <c:crosses val="autoZero"/>
        <c:auto val="1"/>
        <c:lblAlgn val="ctr"/>
        <c:lblOffset val="100"/>
        <c:noMultiLvlLbl val="0"/>
      </c:catAx>
      <c:spPr>
        <a:noFill/>
        <a:ln>
          <a:noFill/>
        </a:ln>
        <a:effectLst/>
      </c:spPr>
    </c:plotArea>
    <c:legend>
      <c:legendPos val="b"/>
      <c:layout>
        <c:manualLayout>
          <c:xMode val="edge"/>
          <c:yMode val="edge"/>
          <c:x val="1.780372436880865E-2"/>
          <c:y val="0.9225488961201469"/>
          <c:w val="0.95934265863825841"/>
          <c:h val="4.4574225799722367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188382485016141E-2"/>
          <c:y val="3.3333333333333333E-2"/>
          <c:w val="0.90992932519734215"/>
          <c:h val="0.84862162547262954"/>
        </c:manualLayout>
      </c:layout>
      <c:barChart>
        <c:barDir val="col"/>
        <c:grouping val="stacked"/>
        <c:varyColors val="0"/>
        <c:ser>
          <c:idx val="0"/>
          <c:order val="0"/>
          <c:tx>
            <c:strRef>
              <c:f>'Data Dia 36'!$B$8</c:f>
              <c:strCache>
                <c:ptCount val="1"/>
                <c:pt idx="0">
                  <c:v>Tjänstepension</c:v>
                </c:pt>
              </c:strCache>
            </c:strRef>
          </c:tx>
          <c:spPr>
            <a:solidFill>
              <a:srgbClr val="6679BB"/>
            </a:solidFill>
            <a:ln>
              <a:noFill/>
            </a:ln>
            <a:effectLst/>
          </c:spPr>
          <c:invertIfNegative val="0"/>
          <c:cat>
            <c:strRef>
              <c:f>'Data Dia 36'!$A$9:$A$18</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'Data Dia 36'!$B$9:$B$18</c:f>
              <c:numCache>
                <c:formatCode>#,##0</c:formatCode>
                <c:ptCount val="10"/>
                <c:pt idx="0">
                  <c:v>2352.6039999999998</c:v>
                </c:pt>
                <c:pt idx="1">
                  <c:v>2553.2089999999998</c:v>
                </c:pt>
                <c:pt idx="2">
                  <c:v>2754.6489999999999</c:v>
                </c:pt>
                <c:pt idx="3">
                  <c:v>2831.4050000000002</c:v>
                </c:pt>
                <c:pt idx="4" formatCode="0">
                  <c:v>3242.2530000000002</c:v>
                </c:pt>
                <c:pt idx="5" formatCode="0">
                  <c:v>3491.4340000000002</c:v>
                </c:pt>
                <c:pt idx="6" formatCode="0">
                  <c:v>3818.2950000000001</c:v>
                </c:pt>
                <c:pt idx="7" formatCode="0">
                  <c:v>3487.5520000000001</c:v>
                </c:pt>
                <c:pt idx="8" formatCode="0">
                  <c:v>3969.759</c:v>
                </c:pt>
                <c:pt idx="9" formatCode="0">
                  <c:v>4281.0200000000004</c:v>
                </c:pt>
              </c:numCache>
            </c:numRef>
          </c:val>
          <c:extLst>
            <c:ext xmlns:c16="http://schemas.microsoft.com/office/drawing/2014/chart" uri="{C3380CC4-5D6E-409C-BE32-E72D297353CC}">
              <c16:uniqueId val="{00000000-4698-424D-9BE3-4091B545E91A}"/>
            </c:ext>
          </c:extLst>
        </c:ser>
        <c:ser>
          <c:idx val="1"/>
          <c:order val="1"/>
          <c:tx>
            <c:strRef>
              <c:f>'Data Dia 36'!$C$8</c:f>
              <c:strCache>
                <c:ptCount val="1"/>
                <c:pt idx="0">
                  <c:v>Privata kapitalförsäkringar och privata pensionsförsäkringar</c:v>
                </c:pt>
              </c:strCache>
            </c:strRef>
          </c:tx>
          <c:spPr>
            <a:solidFill>
              <a:srgbClr val="FFD478"/>
            </a:solidFill>
            <a:ln>
              <a:noFill/>
            </a:ln>
            <a:effectLst/>
          </c:spPr>
          <c:invertIfNegative val="0"/>
          <c:cat>
            <c:strRef>
              <c:f>'Data Dia 36'!$A$9:$A$18</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'Data Dia 36'!$C$9:$C$18</c:f>
              <c:numCache>
                <c:formatCode>#,##0</c:formatCode>
                <c:ptCount val="10"/>
                <c:pt idx="0">
                  <c:v>1015.544</c:v>
                </c:pt>
                <c:pt idx="1">
                  <c:v>1033.519</c:v>
                </c:pt>
                <c:pt idx="2">
                  <c:v>1058.085</c:v>
                </c:pt>
                <c:pt idx="3">
                  <c:v>1025.9449999999999</c:v>
                </c:pt>
                <c:pt idx="4" formatCode="0">
                  <c:v>1111.2739999999999</c:v>
                </c:pt>
                <c:pt idx="5" formatCode="0">
                  <c:v>1154.905</c:v>
                </c:pt>
                <c:pt idx="6" formatCode="0">
                  <c:v>1324.902</c:v>
                </c:pt>
                <c:pt idx="7" formatCode="0">
                  <c:v>1234.9870000000001</c:v>
                </c:pt>
                <c:pt idx="8" formatCode="0">
                  <c:v>1300.376</c:v>
                </c:pt>
                <c:pt idx="9" formatCode="0">
                  <c:v>1432.9190000000001</c:v>
                </c:pt>
              </c:numCache>
            </c:numRef>
          </c:val>
          <c:extLst>
            <c:ext xmlns:c16="http://schemas.microsoft.com/office/drawing/2014/chart" uri="{C3380CC4-5D6E-409C-BE32-E72D297353CC}">
              <c16:uniqueId val="{00000001-4698-424D-9BE3-4091B545E91A}"/>
            </c:ext>
          </c:extLst>
        </c:ser>
        <c:ser>
          <c:idx val="2"/>
          <c:order val="2"/>
          <c:tx>
            <c:strRef>
              <c:f>'Data Dia 36'!$D$8</c:f>
              <c:strCache>
                <c:ptCount val="1"/>
                <c:pt idx="0">
                  <c:v>Premiepension</c:v>
                </c:pt>
              </c:strCache>
            </c:strRef>
          </c:tx>
          <c:spPr>
            <a:solidFill>
              <a:srgbClr val="E93E84"/>
            </a:solidFill>
            <a:ln>
              <a:noFill/>
            </a:ln>
            <a:effectLst/>
          </c:spPr>
          <c:invertIfNegative val="0"/>
          <c:cat>
            <c:strRef>
              <c:f>'Data Dia 36'!$A$9:$A$18</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'Data Dia 36'!$D$9:$D$18</c:f>
              <c:numCache>
                <c:formatCode>#,##0</c:formatCode>
                <c:ptCount val="10"/>
                <c:pt idx="0">
                  <c:v>888.38099999999997</c:v>
                </c:pt>
                <c:pt idx="1">
                  <c:v>1014.674</c:v>
                </c:pt>
                <c:pt idx="2">
                  <c:v>1169.9960000000001</c:v>
                </c:pt>
                <c:pt idx="3">
                  <c:v>1168.556</c:v>
                </c:pt>
                <c:pt idx="4" formatCode="0">
                  <c:v>1532.364</c:v>
                </c:pt>
                <c:pt idx="5" formatCode="0">
                  <c:v>1642.6079999999999</c:v>
                </c:pt>
                <c:pt idx="6" formatCode="0">
                  <c:v>2146.904</c:v>
                </c:pt>
                <c:pt idx="7" formatCode="0">
                  <c:v>1914.671</c:v>
                </c:pt>
                <c:pt idx="8" formatCode="0">
                  <c:v>2274.7469999999998</c:v>
                </c:pt>
                <c:pt idx="9" formatCode="0">
                  <c:v>2813.4079999999999</c:v>
                </c:pt>
              </c:numCache>
            </c:numRef>
          </c:val>
          <c:extLst>
            <c:ext xmlns:c16="http://schemas.microsoft.com/office/drawing/2014/chart" uri="{C3380CC4-5D6E-409C-BE32-E72D297353CC}">
              <c16:uniqueId val="{00000002-4698-424D-9BE3-4091B545E91A}"/>
            </c:ext>
          </c:extLst>
        </c:ser>
        <c:ser>
          <c:idx val="3"/>
          <c:order val="3"/>
          <c:tx>
            <c:strRef>
              <c:f>'Data Dia 36'!$E$8</c:f>
              <c:strCache>
                <c:ptCount val="1"/>
                <c:pt idx="0">
                  <c:v>Kontanter och bankinsättningar</c:v>
                </c:pt>
              </c:strCache>
            </c:strRef>
          </c:tx>
          <c:spPr>
            <a:solidFill>
              <a:srgbClr val="C6DE89"/>
            </a:solidFill>
            <a:ln>
              <a:noFill/>
            </a:ln>
            <a:effectLst/>
          </c:spPr>
          <c:invertIfNegative val="0"/>
          <c:cat>
            <c:strRef>
              <c:f>'Data Dia 36'!$A$9:$A$18</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'Data Dia 36'!$E$9:$E$18</c:f>
              <c:numCache>
                <c:formatCode>#,##0</c:formatCode>
                <c:ptCount val="10"/>
                <c:pt idx="0">
                  <c:v>1610.8019999999999</c:v>
                </c:pt>
                <c:pt idx="1">
                  <c:v>1729.568</c:v>
                </c:pt>
                <c:pt idx="2">
                  <c:v>1840.846</c:v>
                </c:pt>
                <c:pt idx="3">
                  <c:v>1975.6089999999999</c:v>
                </c:pt>
                <c:pt idx="4" formatCode="0">
                  <c:v>2067.1990000000001</c:v>
                </c:pt>
                <c:pt idx="5" formatCode="0">
                  <c:v>2284.009</c:v>
                </c:pt>
                <c:pt idx="6" formatCode="0">
                  <c:v>2470.9380000000001</c:v>
                </c:pt>
                <c:pt idx="7" formatCode="0">
                  <c:v>2644.8119999999999</c:v>
                </c:pt>
                <c:pt idx="8" formatCode="0">
                  <c:v>2663.8319999999999</c:v>
                </c:pt>
                <c:pt idx="9" formatCode="0">
                  <c:v>2713.6979999999999</c:v>
                </c:pt>
              </c:numCache>
            </c:numRef>
          </c:val>
          <c:extLst>
            <c:ext xmlns:c16="http://schemas.microsoft.com/office/drawing/2014/chart" uri="{C3380CC4-5D6E-409C-BE32-E72D297353CC}">
              <c16:uniqueId val="{00000003-4698-424D-9BE3-4091B545E91A}"/>
            </c:ext>
          </c:extLst>
        </c:ser>
        <c:ser>
          <c:idx val="4"/>
          <c:order val="4"/>
          <c:tx>
            <c:strRef>
              <c:f>'Data Dia 36'!$F$8</c:f>
              <c:strCache>
                <c:ptCount val="1"/>
                <c:pt idx="0">
                  <c:v>Direktägda aktier</c:v>
                </c:pt>
              </c:strCache>
            </c:strRef>
          </c:tx>
          <c:spPr>
            <a:solidFill>
              <a:srgbClr val="A3B1DA"/>
            </a:solidFill>
            <a:ln>
              <a:noFill/>
            </a:ln>
            <a:effectLst/>
          </c:spPr>
          <c:invertIfNegative val="0"/>
          <c:cat>
            <c:strRef>
              <c:f>'Data Dia 36'!$A$9:$A$18</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'Data Dia 36'!$F$9:$F$18</c:f>
              <c:numCache>
                <c:formatCode>#,##0</c:formatCode>
                <c:ptCount val="10"/>
                <c:pt idx="0">
                  <c:v>1988.4390000000001</c:v>
                </c:pt>
                <c:pt idx="1">
                  <c:v>2156.2199999999998</c:v>
                </c:pt>
                <c:pt idx="2">
                  <c:v>2227.0929999999998</c:v>
                </c:pt>
                <c:pt idx="3">
                  <c:v>2235.5509999999999</c:v>
                </c:pt>
                <c:pt idx="4" formatCode="0">
                  <c:v>2873.3609999999999</c:v>
                </c:pt>
                <c:pt idx="5" formatCode="0">
                  <c:v>3362.5970000000002</c:v>
                </c:pt>
                <c:pt idx="6" formatCode="0">
                  <c:v>4276.402</c:v>
                </c:pt>
                <c:pt idx="7" formatCode="0">
                  <c:v>3204.0459999999998</c:v>
                </c:pt>
                <c:pt idx="8" formatCode="0">
                  <c:v>3623.4319999999998</c:v>
                </c:pt>
                <c:pt idx="9" formatCode="0">
                  <c:v>3813.366</c:v>
                </c:pt>
              </c:numCache>
            </c:numRef>
          </c:val>
          <c:extLst>
            <c:ext xmlns:c16="http://schemas.microsoft.com/office/drawing/2014/chart" uri="{C3380CC4-5D6E-409C-BE32-E72D297353CC}">
              <c16:uniqueId val="{00000004-4698-424D-9BE3-4091B545E91A}"/>
            </c:ext>
          </c:extLst>
        </c:ser>
        <c:ser>
          <c:idx val="5"/>
          <c:order val="5"/>
          <c:tx>
            <c:strRef>
              <c:f>'Data Dia 36'!$G$8</c:f>
              <c:strCache>
                <c:ptCount val="1"/>
                <c:pt idx="0">
                  <c:v>Fonder</c:v>
                </c:pt>
              </c:strCache>
            </c:strRef>
          </c:tx>
          <c:spPr>
            <a:solidFill>
              <a:srgbClr val="FFE3A6"/>
            </a:solidFill>
            <a:ln>
              <a:noFill/>
            </a:ln>
            <a:effectLst/>
          </c:spPr>
          <c:invertIfNegative val="0"/>
          <c:cat>
            <c:strRef>
              <c:f>'Data Dia 36'!$A$9:$A$18</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'Data Dia 36'!$G$9:$G$18</c:f>
              <c:numCache>
                <c:formatCode>#,##0</c:formatCode>
                <c:ptCount val="10"/>
                <c:pt idx="0">
                  <c:v>1100.8910000000001</c:v>
                </c:pt>
                <c:pt idx="1">
                  <c:v>1125.125</c:v>
                </c:pt>
                <c:pt idx="2">
                  <c:v>1297.623</c:v>
                </c:pt>
                <c:pt idx="3">
                  <c:v>1198.893</c:v>
                </c:pt>
                <c:pt idx="4" formatCode="0">
                  <c:v>1479.6759999999999</c:v>
                </c:pt>
                <c:pt idx="5" formatCode="0">
                  <c:v>1601.527</c:v>
                </c:pt>
                <c:pt idx="6" formatCode="0">
                  <c:v>1942.33</c:v>
                </c:pt>
                <c:pt idx="7" formatCode="0">
                  <c:v>1635.5260000000001</c:v>
                </c:pt>
                <c:pt idx="8" formatCode="0">
                  <c:v>1940.3430000000001</c:v>
                </c:pt>
                <c:pt idx="9" formatCode="0">
                  <c:v>2257.9720000000002</c:v>
                </c:pt>
              </c:numCache>
            </c:numRef>
          </c:val>
          <c:extLst>
            <c:ext xmlns:c16="http://schemas.microsoft.com/office/drawing/2014/chart" uri="{C3380CC4-5D6E-409C-BE32-E72D297353CC}">
              <c16:uniqueId val="{00000005-4698-424D-9BE3-4091B545E91A}"/>
            </c:ext>
          </c:extLst>
        </c:ser>
        <c:dLbls>
          <c:showLegendKey val="0"/>
          <c:showVal val="0"/>
          <c:showCatName val="0"/>
          <c:showSerName val="0"/>
          <c:showPercent val="0"/>
          <c:showBubbleSize val="0"/>
        </c:dLbls>
        <c:gapWidth val="80"/>
        <c:overlap val="10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max val="1800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spPr>
        <a:noFill/>
        <a:ln>
          <a:noFill/>
        </a:ln>
        <a:effectLst/>
      </c:spPr>
    </c:plotArea>
    <c:legend>
      <c:legendPos val="b"/>
      <c:layout>
        <c:manualLayout>
          <c:xMode val="edge"/>
          <c:yMode val="edge"/>
          <c:x val="2.8607318202871684E-2"/>
          <c:y val="0.92373259861460033"/>
          <c:w val="0.95690301065308014"/>
          <c:h val="5.80855591601646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'Data Dia 37'!$B$8</c:f>
              <c:strCache>
                <c:ptCount val="1"/>
                <c:pt idx="0">
                  <c:v>Tjänstepension Depåförsäkring</c:v>
                </c:pt>
              </c:strCache>
            </c:strRef>
          </c:tx>
          <c:spPr>
            <a:solidFill>
              <a:srgbClr val="6679BB"/>
            </a:solidFill>
            <a:ln>
              <a:noFill/>
            </a:ln>
            <a:effectLst/>
          </c:spPr>
          <c:invertIfNegative val="0"/>
          <c:cat>
            <c:strRef>
              <c:f>'Data Dia 37'!$A$9:$A$13</c:f>
              <c:strCache>
                <c:ptCount val="5"/>
                <c:pt idx="0">
                  <c:v>2020</c:v>
                </c:pt>
                <c:pt idx="1">
                  <c:v>2021</c:v>
                </c:pt>
                <c:pt idx="2">
                  <c:v>2022</c:v>
                </c:pt>
                <c:pt idx="3">
                  <c:v>2023</c:v>
                </c:pt>
                <c:pt idx="4">
                  <c:v>2024</c:v>
                </c:pt>
              </c:strCache>
            </c:strRef>
          </c:cat>
          <c:val>
            <c:numRef>
              <c:f>'Data Dia 37'!$B$9:$B$13</c:f>
              <c:numCache>
                <c:formatCode>0.0</c:formatCode>
                <c:ptCount val="5"/>
                <c:pt idx="0">
                  <c:v>2.7522717289999998</c:v>
                </c:pt>
                <c:pt idx="1">
                  <c:v>5.3498101929999997</c:v>
                </c:pt>
                <c:pt idx="2">
                  <c:v>4.8578365459999997</c:v>
                </c:pt>
                <c:pt idx="3">
                  <c:v>6.2841027059999996</c:v>
                </c:pt>
                <c:pt idx="4">
                  <c:v>8.5607989559999993</c:v>
                </c:pt>
              </c:numCache>
            </c:numRef>
          </c:val>
          <c:extLst>
            <c:ext xmlns:c16="http://schemas.microsoft.com/office/drawing/2014/chart" uri="{C3380CC4-5D6E-409C-BE32-E72D297353CC}">
              <c16:uniqueId val="{00000000-BD03-4888-8B5C-F64997B142A3}"/>
            </c:ext>
          </c:extLst>
        </c:ser>
        <c:ser>
          <c:idx val="1"/>
          <c:order val="1"/>
          <c:tx>
            <c:strRef>
              <c:f>'Data Dia 37'!$C$8</c:f>
              <c:strCache>
                <c:ptCount val="1"/>
                <c:pt idx="0">
                  <c:v>Tjänstepension Fondförsäkring</c:v>
                </c:pt>
              </c:strCache>
            </c:strRef>
          </c:tx>
          <c:spPr>
            <a:solidFill>
              <a:srgbClr val="FFD478"/>
            </a:solidFill>
            <a:ln>
              <a:noFill/>
            </a:ln>
            <a:effectLst/>
          </c:spPr>
          <c:invertIfNegative val="0"/>
          <c:cat>
            <c:strRef>
              <c:f>'Data Dia 37'!$A$9:$A$13</c:f>
              <c:strCache>
                <c:ptCount val="5"/>
                <c:pt idx="0">
                  <c:v>2020</c:v>
                </c:pt>
                <c:pt idx="1">
                  <c:v>2021</c:v>
                </c:pt>
                <c:pt idx="2">
                  <c:v>2022</c:v>
                </c:pt>
                <c:pt idx="3">
                  <c:v>2023</c:v>
                </c:pt>
                <c:pt idx="4">
                  <c:v>2024</c:v>
                </c:pt>
              </c:strCache>
            </c:strRef>
          </c:cat>
          <c:val>
            <c:numRef>
              <c:f>'Data Dia 37'!$C$9:$C$13</c:f>
              <c:numCache>
                <c:formatCode>0.0</c:formatCode>
                <c:ptCount val="5"/>
                <c:pt idx="0">
                  <c:v>24.049705745000001</c:v>
                </c:pt>
                <c:pt idx="1">
                  <c:v>41.909845439000001</c:v>
                </c:pt>
                <c:pt idx="2">
                  <c:v>34.212331427999999</c:v>
                </c:pt>
                <c:pt idx="3">
                  <c:v>50.863401404000001</c:v>
                </c:pt>
                <c:pt idx="4">
                  <c:v>78.492103928999995</c:v>
                </c:pt>
              </c:numCache>
            </c:numRef>
          </c:val>
          <c:extLst>
            <c:ext xmlns:c16="http://schemas.microsoft.com/office/drawing/2014/chart" uri="{C3380CC4-5D6E-409C-BE32-E72D297353CC}">
              <c16:uniqueId val="{00000001-BD03-4888-8B5C-F64997B142A3}"/>
            </c:ext>
          </c:extLst>
        </c:ser>
        <c:ser>
          <c:idx val="2"/>
          <c:order val="2"/>
          <c:tx>
            <c:strRef>
              <c:f>'Data Dia 37'!$D$8</c:f>
              <c:strCache>
                <c:ptCount val="1"/>
                <c:pt idx="0">
                  <c:v>Tjänstepension Traditionell försäkring</c:v>
                </c:pt>
              </c:strCache>
            </c:strRef>
          </c:tx>
          <c:spPr>
            <a:solidFill>
              <a:srgbClr val="E93E84"/>
            </a:solidFill>
            <a:ln>
              <a:noFill/>
            </a:ln>
            <a:effectLst/>
          </c:spPr>
          <c:invertIfNegative val="0"/>
          <c:cat>
            <c:strRef>
              <c:f>'Data Dia 37'!$A$9:$A$13</c:f>
              <c:strCache>
                <c:ptCount val="5"/>
                <c:pt idx="0">
                  <c:v>2020</c:v>
                </c:pt>
                <c:pt idx="1">
                  <c:v>2021</c:v>
                </c:pt>
                <c:pt idx="2">
                  <c:v>2022</c:v>
                </c:pt>
                <c:pt idx="3">
                  <c:v>2023</c:v>
                </c:pt>
                <c:pt idx="4">
                  <c:v>2024</c:v>
                </c:pt>
              </c:strCache>
            </c:strRef>
          </c:cat>
          <c:val>
            <c:numRef>
              <c:f>'Data Dia 37'!$D$9:$D$13</c:f>
              <c:numCache>
                <c:formatCode>0.0</c:formatCode>
                <c:ptCount val="5"/>
                <c:pt idx="0">
                  <c:v>7.1939810660000001</c:v>
                </c:pt>
                <c:pt idx="1">
                  <c:v>9.8671490980000005</c:v>
                </c:pt>
                <c:pt idx="2">
                  <c:v>10.524155327000001</c:v>
                </c:pt>
                <c:pt idx="3">
                  <c:v>11.198248875999999</c:v>
                </c:pt>
                <c:pt idx="4">
                  <c:v>13.156227804</c:v>
                </c:pt>
              </c:numCache>
            </c:numRef>
          </c:val>
          <c:extLst>
            <c:ext xmlns:c16="http://schemas.microsoft.com/office/drawing/2014/chart" uri="{C3380CC4-5D6E-409C-BE32-E72D297353CC}">
              <c16:uniqueId val="{00000002-BD03-4888-8B5C-F64997B142A3}"/>
            </c:ext>
          </c:extLst>
        </c:ser>
        <c:ser>
          <c:idx val="3"/>
          <c:order val="3"/>
          <c:tx>
            <c:strRef>
              <c:f>'Data Dia 37'!$E$8</c:f>
              <c:strCache>
                <c:ptCount val="1"/>
                <c:pt idx="0">
                  <c:v>Övrig livförsäkring</c:v>
                </c:pt>
              </c:strCache>
            </c:strRef>
          </c:tx>
          <c:spPr>
            <a:solidFill>
              <a:srgbClr val="C6DE89"/>
            </a:solidFill>
            <a:ln>
              <a:noFill/>
            </a:ln>
            <a:effectLst/>
          </c:spPr>
          <c:invertIfNegative val="0"/>
          <c:cat>
            <c:strRef>
              <c:f>'Data Dia 37'!$A$9:$A$13</c:f>
              <c:strCache>
                <c:ptCount val="5"/>
                <c:pt idx="0">
                  <c:v>2020</c:v>
                </c:pt>
                <c:pt idx="1">
                  <c:v>2021</c:v>
                </c:pt>
                <c:pt idx="2">
                  <c:v>2022</c:v>
                </c:pt>
                <c:pt idx="3">
                  <c:v>2023</c:v>
                </c:pt>
                <c:pt idx="4">
                  <c:v>2024</c:v>
                </c:pt>
              </c:strCache>
            </c:strRef>
          </c:cat>
          <c:val>
            <c:numRef>
              <c:f>'Data Dia 37'!$E$9:$E$13</c:f>
              <c:numCache>
                <c:formatCode>0.0</c:formatCode>
                <c:ptCount val="5"/>
                <c:pt idx="0">
                  <c:v>1.8565201710000001</c:v>
                </c:pt>
                <c:pt idx="1">
                  <c:v>2.9690659589999999</c:v>
                </c:pt>
                <c:pt idx="2">
                  <c:v>2.5476677219999999</c:v>
                </c:pt>
                <c:pt idx="3">
                  <c:v>3.5185554419999998</c:v>
                </c:pt>
                <c:pt idx="4">
                  <c:v>4.0559353160000002</c:v>
                </c:pt>
              </c:numCache>
            </c:numRef>
          </c:val>
          <c:extLst>
            <c:ext xmlns:c16="http://schemas.microsoft.com/office/drawing/2014/chart" uri="{C3380CC4-5D6E-409C-BE32-E72D297353CC}">
              <c16:uniqueId val="{00000003-BD03-4888-8B5C-F64997B142A3}"/>
            </c:ext>
          </c:extLst>
        </c:ser>
        <c:dLbls>
          <c:showLegendKey val="0"/>
          <c:showVal val="0"/>
          <c:showCatName val="0"/>
          <c:showSerName val="0"/>
          <c:showPercent val="0"/>
          <c:showBubbleSize val="0"/>
        </c:dLbls>
        <c:gapWidth val="80"/>
        <c:overlap val="10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5201892509488582E-2"/>
          <c:y val="2.3092199200550379E-2"/>
          <c:w val="0.94973797855122855"/>
          <c:h val="0.79202821579122928"/>
        </c:manualLayout>
      </c:layout>
      <c:barChart>
        <c:barDir val="col"/>
        <c:grouping val="clustered"/>
        <c:varyColors val="0"/>
        <c:ser>
          <c:idx val="0"/>
          <c:order val="0"/>
          <c:tx>
            <c:strRef>
              <c:f>'Data Dia 38'!$C$10</c:f>
              <c:strCache>
                <c:ptCount val="1"/>
                <c:pt idx="0">
                  <c:v>2022</c:v>
                </c:pt>
              </c:strCache>
            </c:strRef>
          </c:tx>
          <c:spPr>
            <a:solidFill>
              <a:srgbClr val="6679BB"/>
            </a:solidFill>
            <a:ln>
              <a:noFill/>
            </a:ln>
            <a:effectLst/>
          </c:spPr>
          <c:invertIfNegative val="0"/>
          <c:cat>
            <c:strRef>
              <c:f>'Data Dia 38'!$B$11:$B$25</c:f>
              <c:strCache>
                <c:ptCount val="15"/>
                <c:pt idx="0">
                  <c:v>Nordea Liv</c:v>
                </c:pt>
                <c:pt idx="1">
                  <c:v>Länsförsäkringar</c:v>
                </c:pt>
                <c:pt idx="2">
                  <c:v>Swedbank Försäkring</c:v>
                </c:pt>
                <c:pt idx="3">
                  <c:v>Futur Pension</c:v>
                </c:pt>
                <c:pt idx="4">
                  <c:v>Skandia</c:v>
                </c:pt>
                <c:pt idx="5">
                  <c:v>SPP</c:v>
                </c:pt>
                <c:pt idx="6">
                  <c:v>SEB</c:v>
                </c:pt>
                <c:pt idx="7">
                  <c:v>Folksam</c:v>
                </c:pt>
                <c:pt idx="8">
                  <c:v>Handelsbanken</c:v>
                </c:pt>
                <c:pt idx="9">
                  <c:v>Avanza</c:v>
                </c:pt>
                <c:pt idx="10">
                  <c:v>Movestic</c:v>
                </c:pt>
                <c:pt idx="11">
                  <c:v>Nordnet</c:v>
                </c:pt>
                <c:pt idx="12">
                  <c:v>AMF Tjänstepension</c:v>
                </c:pt>
                <c:pt idx="13">
                  <c:v>Svenska Fribrev</c:v>
                </c:pt>
                <c:pt idx="14">
                  <c:v>Övriga</c:v>
                </c:pt>
              </c:strCache>
            </c:strRef>
          </c:cat>
          <c:val>
            <c:numRef>
              <c:f>'Data Dia 38'!$C$11:$C$25</c:f>
              <c:numCache>
                <c:formatCode>#,##0</c:formatCode>
                <c:ptCount val="15"/>
                <c:pt idx="0">
                  <c:v>4392190893</c:v>
                </c:pt>
                <c:pt idx="1">
                  <c:v>7836936407</c:v>
                </c:pt>
                <c:pt idx="2">
                  <c:v>4882893359</c:v>
                </c:pt>
                <c:pt idx="3">
                  <c:v>3138989814</c:v>
                </c:pt>
                <c:pt idx="4">
                  <c:v>6796527369</c:v>
                </c:pt>
                <c:pt idx="5">
                  <c:v>3954315721</c:v>
                </c:pt>
                <c:pt idx="6">
                  <c:v>3373303693</c:v>
                </c:pt>
                <c:pt idx="7">
                  <c:v>5366127404</c:v>
                </c:pt>
                <c:pt idx="8">
                  <c:v>3937048866</c:v>
                </c:pt>
                <c:pt idx="9">
                  <c:v>2114982744</c:v>
                </c:pt>
                <c:pt idx="10">
                  <c:v>1502661682</c:v>
                </c:pt>
                <c:pt idx="11">
                  <c:v>3289084044</c:v>
                </c:pt>
                <c:pt idx="12">
                  <c:v>536257222</c:v>
                </c:pt>
                <c:pt idx="13">
                  <c:v>460778633</c:v>
                </c:pt>
                <c:pt idx="14">
                  <c:v>559893172</c:v>
                </c:pt>
              </c:numCache>
            </c:numRef>
          </c:val>
          <c:extLst>
            <c:ext xmlns:c16="http://schemas.microsoft.com/office/drawing/2014/chart" uri="{C3380CC4-5D6E-409C-BE32-E72D297353CC}">
              <c16:uniqueId val="{00000000-19B2-4089-8575-D4F120B1E669}"/>
            </c:ext>
          </c:extLst>
        </c:ser>
        <c:ser>
          <c:idx val="1"/>
          <c:order val="1"/>
          <c:tx>
            <c:strRef>
              <c:f>'Data Dia 38'!$D$10</c:f>
              <c:strCache>
                <c:ptCount val="1"/>
                <c:pt idx="0">
                  <c:v>2023</c:v>
                </c:pt>
              </c:strCache>
            </c:strRef>
          </c:tx>
          <c:spPr>
            <a:solidFill>
              <a:srgbClr val="FFD478"/>
            </a:solidFill>
            <a:ln>
              <a:noFill/>
            </a:ln>
            <a:effectLst/>
          </c:spPr>
          <c:invertIfNegative val="0"/>
          <c:cat>
            <c:strRef>
              <c:f>'Data Dia 38'!$B$11:$B$25</c:f>
              <c:strCache>
                <c:ptCount val="15"/>
                <c:pt idx="0">
                  <c:v>Nordea Liv</c:v>
                </c:pt>
                <c:pt idx="1">
                  <c:v>Länsförsäkringar</c:v>
                </c:pt>
                <c:pt idx="2">
                  <c:v>Swedbank Försäkring</c:v>
                </c:pt>
                <c:pt idx="3">
                  <c:v>Futur Pension</c:v>
                </c:pt>
                <c:pt idx="4">
                  <c:v>Skandia</c:v>
                </c:pt>
                <c:pt idx="5">
                  <c:v>SPP</c:v>
                </c:pt>
                <c:pt idx="6">
                  <c:v>SEB</c:v>
                </c:pt>
                <c:pt idx="7">
                  <c:v>Folksam</c:v>
                </c:pt>
                <c:pt idx="8">
                  <c:v>Handelsbanken</c:v>
                </c:pt>
                <c:pt idx="9">
                  <c:v>Avanza</c:v>
                </c:pt>
                <c:pt idx="10">
                  <c:v>Movestic</c:v>
                </c:pt>
                <c:pt idx="11">
                  <c:v>Nordnet</c:v>
                </c:pt>
                <c:pt idx="12">
                  <c:v>AMF Tjänstepension</c:v>
                </c:pt>
                <c:pt idx="13">
                  <c:v>Svenska Fribrev</c:v>
                </c:pt>
                <c:pt idx="14">
                  <c:v>Övriga</c:v>
                </c:pt>
              </c:strCache>
            </c:strRef>
          </c:cat>
          <c:val>
            <c:numRef>
              <c:f>'Data Dia 38'!$D$11:$D$25</c:f>
              <c:numCache>
                <c:formatCode>#,##0</c:formatCode>
                <c:ptCount val="15"/>
                <c:pt idx="0">
                  <c:v>8550658391</c:v>
                </c:pt>
                <c:pt idx="1">
                  <c:v>9191174412</c:v>
                </c:pt>
                <c:pt idx="2">
                  <c:v>6800380442</c:v>
                </c:pt>
                <c:pt idx="3">
                  <c:v>7300452922</c:v>
                </c:pt>
                <c:pt idx="4">
                  <c:v>7216033027</c:v>
                </c:pt>
                <c:pt idx="5">
                  <c:v>6309166772</c:v>
                </c:pt>
                <c:pt idx="6">
                  <c:v>4609187817</c:v>
                </c:pt>
                <c:pt idx="7">
                  <c:v>6691747737</c:v>
                </c:pt>
                <c:pt idx="8">
                  <c:v>4967261332</c:v>
                </c:pt>
                <c:pt idx="9">
                  <c:v>2822337513</c:v>
                </c:pt>
                <c:pt idx="10">
                  <c:v>2524743499</c:v>
                </c:pt>
                <c:pt idx="11">
                  <c:v>2952220211</c:v>
                </c:pt>
                <c:pt idx="12">
                  <c:v>667273690</c:v>
                </c:pt>
                <c:pt idx="13">
                  <c:v>439875322</c:v>
                </c:pt>
                <c:pt idx="14">
                  <c:v>821795341</c:v>
                </c:pt>
              </c:numCache>
            </c:numRef>
          </c:val>
          <c:extLst>
            <c:ext xmlns:c16="http://schemas.microsoft.com/office/drawing/2014/chart" uri="{C3380CC4-5D6E-409C-BE32-E72D297353CC}">
              <c16:uniqueId val="{00000001-19B2-4089-8575-D4F120B1E669}"/>
            </c:ext>
          </c:extLst>
        </c:ser>
        <c:ser>
          <c:idx val="2"/>
          <c:order val="2"/>
          <c:tx>
            <c:strRef>
              <c:f>'Data Dia 38'!$E$10</c:f>
              <c:strCache>
                <c:ptCount val="1"/>
                <c:pt idx="0">
                  <c:v>2024</c:v>
                </c:pt>
              </c:strCache>
            </c:strRef>
          </c:tx>
          <c:spPr>
            <a:solidFill>
              <a:srgbClr val="E93E84"/>
            </a:solidFill>
            <a:ln>
              <a:noFill/>
            </a:ln>
            <a:effectLst/>
          </c:spPr>
          <c:invertIfNegative val="0"/>
          <c:cat>
            <c:strRef>
              <c:f>'Data Dia 38'!$B$11:$B$25</c:f>
              <c:strCache>
                <c:ptCount val="15"/>
                <c:pt idx="0">
                  <c:v>Nordea Liv</c:v>
                </c:pt>
                <c:pt idx="1">
                  <c:v>Länsförsäkringar</c:v>
                </c:pt>
                <c:pt idx="2">
                  <c:v>Swedbank Försäkring</c:v>
                </c:pt>
                <c:pt idx="3">
                  <c:v>Futur Pension</c:v>
                </c:pt>
                <c:pt idx="4">
                  <c:v>Skandia</c:v>
                </c:pt>
                <c:pt idx="5">
                  <c:v>SPP</c:v>
                </c:pt>
                <c:pt idx="6">
                  <c:v>SEB</c:v>
                </c:pt>
                <c:pt idx="7">
                  <c:v>Folksam</c:v>
                </c:pt>
                <c:pt idx="8">
                  <c:v>Handelsbanken</c:v>
                </c:pt>
                <c:pt idx="9">
                  <c:v>Avanza</c:v>
                </c:pt>
                <c:pt idx="10">
                  <c:v>Movestic</c:v>
                </c:pt>
                <c:pt idx="11">
                  <c:v>Nordnet</c:v>
                </c:pt>
                <c:pt idx="12">
                  <c:v>AMF Tjänstepension</c:v>
                </c:pt>
                <c:pt idx="13">
                  <c:v>Svenska Fribrev</c:v>
                </c:pt>
                <c:pt idx="14">
                  <c:v>Övriga</c:v>
                </c:pt>
              </c:strCache>
            </c:strRef>
          </c:cat>
          <c:val>
            <c:numRef>
              <c:f>'Data Dia 38'!$E$11:$E$25</c:f>
              <c:numCache>
                <c:formatCode>#,##0</c:formatCode>
                <c:ptCount val="15"/>
                <c:pt idx="0">
                  <c:v>17877314129</c:v>
                </c:pt>
                <c:pt idx="1">
                  <c:v>15499024046</c:v>
                </c:pt>
                <c:pt idx="2">
                  <c:v>13307136481</c:v>
                </c:pt>
                <c:pt idx="3">
                  <c:v>9753457814</c:v>
                </c:pt>
                <c:pt idx="4">
                  <c:v>9157488191</c:v>
                </c:pt>
                <c:pt idx="5">
                  <c:v>7655735733</c:v>
                </c:pt>
                <c:pt idx="6">
                  <c:v>6992847824</c:v>
                </c:pt>
                <c:pt idx="7">
                  <c:v>6738442048</c:v>
                </c:pt>
                <c:pt idx="8">
                  <c:v>6294720405</c:v>
                </c:pt>
                <c:pt idx="9">
                  <c:v>3768436788</c:v>
                </c:pt>
                <c:pt idx="10">
                  <c:v>2909348481</c:v>
                </c:pt>
                <c:pt idx="11">
                  <c:v>2209092885</c:v>
                </c:pt>
                <c:pt idx="12">
                  <c:v>719774895</c:v>
                </c:pt>
                <c:pt idx="13">
                  <c:v>558939140</c:v>
                </c:pt>
                <c:pt idx="14">
                  <c:v>823307145</c:v>
                </c:pt>
              </c:numCache>
            </c:numRef>
          </c:val>
          <c:extLst>
            <c:ext xmlns:c16="http://schemas.microsoft.com/office/drawing/2014/chart" uri="{C3380CC4-5D6E-409C-BE32-E72D297353CC}">
              <c16:uniqueId val="{00000002-19B2-4089-8575-D4F120B1E669}"/>
            </c:ext>
          </c:extLst>
        </c:ser>
        <c:dLbls>
          <c:showLegendKey val="0"/>
          <c:showVal val="0"/>
          <c:showCatName val="0"/>
          <c:showSerName val="0"/>
          <c:showPercent val="0"/>
          <c:showBubbleSize val="0"/>
        </c:dLbls>
        <c:gapWidth val="8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dispUnits>
          <c:builtInUnit val="billion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'Data Dia 39'!$C$7</c:f>
              <c:strCache>
                <c:ptCount val="1"/>
                <c:pt idx="0">
                  <c:v>Tecknad av företag</c:v>
                </c:pt>
              </c:strCache>
            </c:strRef>
          </c:tx>
          <c:spPr>
            <a:solidFill>
              <a:srgbClr val="6679BB"/>
            </a:solidFill>
            <a:ln>
              <a:noFill/>
            </a:ln>
            <a:effectLst/>
          </c:spPr>
          <c:invertIfNegative val="0"/>
          <c:dLbls>
            <c:dLbl>
              <c:idx val="0"/>
              <c:tx>
                <c:rich>
                  <a:bodyPr/>
                  <a:lstStyle/>
                  <a:p>
                    <a:fld id="{B5BA495A-9ABF-40E1-9CDD-5CF266BC07FC}" type="CELLRANGE">
                      <a:rPr lang="en-US"/>
                      <a:pPr/>
                      <a:t>[CELLRANGE]</a:t>
                    </a:fld>
                    <a:endParaRPr lang="sv-SE"/>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6B07-48C5-B156-253CDD2E9670}"/>
                </c:ext>
              </c:extLst>
            </c:dLbl>
            <c:dLbl>
              <c:idx val="1"/>
              <c:tx>
                <c:rich>
                  <a:bodyPr/>
                  <a:lstStyle/>
                  <a:p>
                    <a:fld id="{20FDD302-D8E1-43DC-A1DF-61A30268E187}" type="CELLRANGE">
                      <a:rPr lang="sv-SE"/>
                      <a:pPr/>
                      <a:t>[CELLRANGE]</a:t>
                    </a:fld>
                    <a:endParaRPr lang="sv-SE"/>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B07-48C5-B156-253CDD2E9670}"/>
                </c:ext>
              </c:extLst>
            </c:dLbl>
            <c:dLbl>
              <c:idx val="2"/>
              <c:tx>
                <c:rich>
                  <a:bodyPr/>
                  <a:lstStyle/>
                  <a:p>
                    <a:fld id="{D759B5C6-8C41-44E5-9423-D81A2D4091F2}" type="CELLRANGE">
                      <a:rPr lang="sv-SE"/>
                      <a:pPr/>
                      <a:t>[CELLRANGE]</a:t>
                    </a:fld>
                    <a:endParaRPr lang="sv-SE"/>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B07-48C5-B156-253CDD2E9670}"/>
                </c:ext>
              </c:extLst>
            </c:dLbl>
            <c:dLbl>
              <c:idx val="3"/>
              <c:tx>
                <c:rich>
                  <a:bodyPr/>
                  <a:lstStyle/>
                  <a:p>
                    <a:fld id="{C6C4725E-8EFA-4274-BFDF-845B547EA6E7}" type="CELLRANGE">
                      <a:rPr lang="sv-SE"/>
                      <a:pPr/>
                      <a:t>[CELLRANGE]</a:t>
                    </a:fld>
                    <a:endParaRPr lang="sv-SE"/>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B07-48C5-B156-253CDD2E9670}"/>
                </c:ext>
              </c:extLst>
            </c:dLbl>
            <c:dLbl>
              <c:idx val="4"/>
              <c:tx>
                <c:rich>
                  <a:bodyPr/>
                  <a:lstStyle/>
                  <a:p>
                    <a:fld id="{5652BCA6-81AA-44BD-BB1E-3EB719B2F663}" type="CELLRANGE">
                      <a:rPr lang="sv-SE"/>
                      <a:pPr/>
                      <a:t>[CELLRANGE]</a:t>
                    </a:fld>
                    <a:endParaRPr lang="sv-SE"/>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B07-48C5-B156-253CDD2E9670}"/>
                </c:ext>
              </c:extLst>
            </c:dLbl>
            <c:dLbl>
              <c:idx val="5"/>
              <c:tx>
                <c:rich>
                  <a:bodyPr/>
                  <a:lstStyle/>
                  <a:p>
                    <a:fld id="{6DEB2956-2DFD-4878-889C-851F974A1B65}" type="CELLRANGE">
                      <a:rPr lang="sv-SE"/>
                      <a:pPr/>
                      <a:t>[CELLRANGE]</a:t>
                    </a:fld>
                    <a:endParaRPr lang="sv-SE"/>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B07-48C5-B156-253CDD2E9670}"/>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'Data Dia 39'!$B$8:$B$13</c:f>
              <c:strCache>
                <c:ptCount val="6"/>
                <c:pt idx="0">
                  <c:v>2019</c:v>
                </c:pt>
                <c:pt idx="1">
                  <c:v>2020</c:v>
                </c:pt>
                <c:pt idx="2">
                  <c:v>2021</c:v>
                </c:pt>
                <c:pt idx="3">
                  <c:v>2022</c:v>
                </c:pt>
                <c:pt idx="4">
                  <c:v>2023</c:v>
                </c:pt>
                <c:pt idx="5">
                  <c:v>2024</c:v>
                </c:pt>
              </c:strCache>
            </c:strRef>
          </c:cat>
          <c:val>
            <c:numRef>
              <c:f>'Data Dia 39'!$C$8:$C$13</c:f>
              <c:numCache>
                <c:formatCode>0.0</c:formatCode>
                <c:ptCount val="6"/>
                <c:pt idx="0">
                  <c:v>148.62581178400001</c:v>
                </c:pt>
                <c:pt idx="1">
                  <c:v>201.52635824000001</c:v>
                </c:pt>
                <c:pt idx="2">
                  <c:v>307.97612666999999</c:v>
                </c:pt>
                <c:pt idx="3">
                  <c:v>260.04344303400001</c:v>
                </c:pt>
                <c:pt idx="4">
                  <c:v>304.91587226399997</c:v>
                </c:pt>
                <c:pt idx="5">
                  <c:v>382.02252554799998</c:v>
                </c:pt>
              </c:numCache>
            </c:numRef>
          </c:val>
          <c:extLst>
            <c:ext xmlns:c15="http://schemas.microsoft.com/office/drawing/2012/chart" uri="{02D57815-91ED-43cb-92C2-25804820EDAC}">
              <c15:datalabelsRange>
                <c15:f>'Data Dia 39'!$G$8:$G$13</c15:f>
                <c15:dlblRangeCache>
                  <c:ptCount val="6"/>
                  <c:pt idx="0">
                    <c:v>31%</c:v>
                  </c:pt>
                  <c:pt idx="1">
                    <c:v>35%</c:v>
                  </c:pt>
                  <c:pt idx="2">
                    <c:v>38%</c:v>
                  </c:pt>
                  <c:pt idx="3">
                    <c:v>38%</c:v>
                  </c:pt>
                  <c:pt idx="4">
                    <c:v>40%</c:v>
                  </c:pt>
                  <c:pt idx="5">
                    <c:v>41%</c:v>
                  </c:pt>
                </c15:dlblRangeCache>
              </c15:datalabelsRange>
            </c:ext>
            <c:ext xmlns:c16="http://schemas.microsoft.com/office/drawing/2014/chart" uri="{C3380CC4-5D6E-409C-BE32-E72D297353CC}">
              <c16:uniqueId val="{00000006-6B07-48C5-B156-253CDD2E9670}"/>
            </c:ext>
          </c:extLst>
        </c:ser>
        <c:ser>
          <c:idx val="1"/>
          <c:order val="1"/>
          <c:tx>
            <c:strRef>
              <c:f>'Data Dia 39'!$D$7</c:f>
              <c:strCache>
                <c:ptCount val="1"/>
                <c:pt idx="0">
                  <c:v>Tecknad av privatperson</c:v>
                </c:pt>
              </c:strCache>
            </c:strRef>
          </c:tx>
          <c:spPr>
            <a:solidFill>
              <a:srgbClr val="FFD478"/>
            </a:solidFill>
            <a:ln>
              <a:noFill/>
            </a:ln>
            <a:effectLst/>
          </c:spPr>
          <c:invertIfNegative val="0"/>
          <c:dLbls>
            <c:dLbl>
              <c:idx val="0"/>
              <c:tx>
                <c:rich>
                  <a:bodyPr/>
                  <a:lstStyle/>
                  <a:p>
                    <a:fld id="{C92489BB-F5E8-4F8C-87BE-52CECE2734D3}" type="CELLRANGE">
                      <a:rPr lang="en-US"/>
                      <a:pPr/>
                      <a:t>[CELLRANGE]</a:t>
                    </a:fld>
                    <a:endParaRPr lang="sv-SE"/>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6B07-48C5-B156-253CDD2E9670}"/>
                </c:ext>
              </c:extLst>
            </c:dLbl>
            <c:dLbl>
              <c:idx val="1"/>
              <c:tx>
                <c:rich>
                  <a:bodyPr/>
                  <a:lstStyle/>
                  <a:p>
                    <a:fld id="{78E7CD74-1A2D-45DC-80A3-98041EC705FE}" type="CELLRANGE">
                      <a:rPr lang="sv-SE"/>
                      <a:pPr/>
                      <a:t>[CELLRANGE]</a:t>
                    </a:fld>
                    <a:endParaRPr lang="sv-SE"/>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6B07-48C5-B156-253CDD2E9670}"/>
                </c:ext>
              </c:extLst>
            </c:dLbl>
            <c:dLbl>
              <c:idx val="2"/>
              <c:tx>
                <c:rich>
                  <a:bodyPr/>
                  <a:lstStyle/>
                  <a:p>
                    <a:fld id="{E6CDD182-92B0-42A9-AB78-802D08E3A388}" type="CELLRANGE">
                      <a:rPr lang="sv-SE"/>
                      <a:pPr/>
                      <a:t>[CELLRANGE]</a:t>
                    </a:fld>
                    <a:endParaRPr lang="sv-SE"/>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B07-48C5-B156-253CDD2E9670}"/>
                </c:ext>
              </c:extLst>
            </c:dLbl>
            <c:dLbl>
              <c:idx val="3"/>
              <c:tx>
                <c:rich>
                  <a:bodyPr/>
                  <a:lstStyle/>
                  <a:p>
                    <a:fld id="{7F6AFF54-C1A5-447A-A683-D4686ED5BE70}" type="CELLRANGE">
                      <a:rPr lang="sv-SE"/>
                      <a:pPr/>
                      <a:t>[CELLRANGE]</a:t>
                    </a:fld>
                    <a:endParaRPr lang="sv-SE"/>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6B07-48C5-B156-253CDD2E9670}"/>
                </c:ext>
              </c:extLst>
            </c:dLbl>
            <c:dLbl>
              <c:idx val="4"/>
              <c:tx>
                <c:rich>
                  <a:bodyPr/>
                  <a:lstStyle/>
                  <a:p>
                    <a:fld id="{B6A94998-4296-4D7F-937D-8B43787177E6}" type="CELLRANGE">
                      <a:rPr lang="sv-SE"/>
                      <a:pPr/>
                      <a:t>[CELLRANGE]</a:t>
                    </a:fld>
                    <a:endParaRPr lang="sv-SE"/>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6B07-48C5-B156-253CDD2E9670}"/>
                </c:ext>
              </c:extLst>
            </c:dLbl>
            <c:dLbl>
              <c:idx val="5"/>
              <c:tx>
                <c:rich>
                  <a:bodyPr/>
                  <a:lstStyle/>
                  <a:p>
                    <a:fld id="{4068274A-7964-4EDD-843C-AF723F7B13A3}" type="CELLRANGE">
                      <a:rPr lang="sv-SE"/>
                      <a:pPr/>
                      <a:t>[CELLRANGE]</a:t>
                    </a:fld>
                    <a:endParaRPr lang="sv-SE"/>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6B07-48C5-B156-253CDD2E9670}"/>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'Data Dia 39'!$B$8:$B$13</c:f>
              <c:strCache>
                <c:ptCount val="6"/>
                <c:pt idx="0">
                  <c:v>2019</c:v>
                </c:pt>
                <c:pt idx="1">
                  <c:v>2020</c:v>
                </c:pt>
                <c:pt idx="2">
                  <c:v>2021</c:v>
                </c:pt>
                <c:pt idx="3">
                  <c:v>2022</c:v>
                </c:pt>
                <c:pt idx="4">
                  <c:v>2023</c:v>
                </c:pt>
                <c:pt idx="5">
                  <c:v>2024</c:v>
                </c:pt>
              </c:strCache>
            </c:strRef>
          </c:cat>
          <c:val>
            <c:numRef>
              <c:f>'Data Dia 39'!$D$8:$D$13</c:f>
              <c:numCache>
                <c:formatCode>0.0</c:formatCode>
                <c:ptCount val="6"/>
                <c:pt idx="0">
                  <c:v>336.60884219799999</c:v>
                </c:pt>
                <c:pt idx="1">
                  <c:v>382.44555341300003</c:v>
                </c:pt>
                <c:pt idx="2">
                  <c:v>498.555610968</c:v>
                </c:pt>
                <c:pt idx="3">
                  <c:v>425.48903869700001</c:v>
                </c:pt>
                <c:pt idx="4">
                  <c:v>465.13450686099998</c:v>
                </c:pt>
                <c:pt idx="5">
                  <c:v>552.06542996600001</c:v>
                </c:pt>
              </c:numCache>
            </c:numRef>
          </c:val>
          <c:extLst>
            <c:ext xmlns:c15="http://schemas.microsoft.com/office/drawing/2012/chart" uri="{02D57815-91ED-43cb-92C2-25804820EDAC}">
              <c15:datalabelsRange>
                <c15:f>'Data Dia 39'!$H$8:$H$13</c15:f>
                <c15:dlblRangeCache>
                  <c:ptCount val="6"/>
                  <c:pt idx="0">
                    <c:v>69%</c:v>
                  </c:pt>
                  <c:pt idx="1">
                    <c:v>65%</c:v>
                  </c:pt>
                  <c:pt idx="2">
                    <c:v>62%</c:v>
                  </c:pt>
                  <c:pt idx="3">
                    <c:v>62%</c:v>
                  </c:pt>
                  <c:pt idx="4">
                    <c:v>60%</c:v>
                  </c:pt>
                  <c:pt idx="5">
                    <c:v>59%</c:v>
                  </c:pt>
                </c15:dlblRangeCache>
              </c15:datalabelsRange>
            </c:ext>
            <c:ext xmlns:c16="http://schemas.microsoft.com/office/drawing/2014/chart" uri="{C3380CC4-5D6E-409C-BE32-E72D297353CC}">
              <c16:uniqueId val="{0000000D-6B07-48C5-B156-253CDD2E9670}"/>
            </c:ext>
          </c:extLst>
        </c:ser>
        <c:dLbls>
          <c:showLegendKey val="0"/>
          <c:showVal val="0"/>
          <c:showCatName val="0"/>
          <c:showSerName val="0"/>
          <c:showPercent val="0"/>
          <c:showBubbleSize val="0"/>
        </c:dLbls>
        <c:gapWidth val="80"/>
        <c:overlap val="10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'Data Dia 40'!$B$8</c:f>
              <c:strCache>
                <c:ptCount val="1"/>
                <c:pt idx="0">
                  <c:v>Tjänstepensionsföretag</c:v>
                </c:pt>
              </c:strCache>
            </c:strRef>
          </c:tx>
          <c:spPr>
            <a:solidFill>
              <a:srgbClr val="6679BB"/>
            </a:solidFill>
            <a:ln>
              <a:noFill/>
            </a:ln>
            <a:effectLst/>
          </c:spPr>
          <c:invertIfNegative val="0"/>
          <c:cat>
            <c:strRef>
              <c:f>'Data Dia 40'!$A$9:$A$18</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'Data Dia 40'!$B$9:$B$18</c:f>
              <c:numCache>
                <c:formatCode>#\ ##0.0</c:formatCode>
                <c:ptCount val="10"/>
                <c:pt idx="0">
                  <c:v>1390.7383919999991</c:v>
                </c:pt>
                <c:pt idx="1">
                  <c:v>1485.545861999999</c:v>
                </c:pt>
                <c:pt idx="2">
                  <c:v>1608.484543999999</c:v>
                </c:pt>
                <c:pt idx="3">
                  <c:v>1600.5042055829992</c:v>
                </c:pt>
                <c:pt idx="4">
                  <c:v>1886.7287450070003</c:v>
                </c:pt>
                <c:pt idx="5">
                  <c:v>2223.0457865190001</c:v>
                </c:pt>
                <c:pt idx="6">
                  <c:v>2867.900006854999</c:v>
                </c:pt>
                <c:pt idx="7">
                  <c:v>2716.9766534549995</c:v>
                </c:pt>
                <c:pt idx="8">
                  <c:v>2974.0261838480005</c:v>
                </c:pt>
                <c:pt idx="9">
                  <c:v>3203.4181624650009</c:v>
                </c:pt>
              </c:numCache>
            </c:numRef>
          </c:val>
          <c:extLst>
            <c:ext xmlns:c16="http://schemas.microsoft.com/office/drawing/2014/chart" uri="{C3380CC4-5D6E-409C-BE32-E72D297353CC}">
              <c16:uniqueId val="{00000000-14C9-4B8D-A6E7-964DDF93BBC3}"/>
            </c:ext>
          </c:extLst>
        </c:ser>
        <c:ser>
          <c:idx val="1"/>
          <c:order val="1"/>
          <c:tx>
            <c:strRef>
              <c:f>'Data Dia 40'!$C$8</c:f>
              <c:strCache>
                <c:ptCount val="1"/>
                <c:pt idx="0">
                  <c:v>Livförsäkringsföretag</c:v>
                </c:pt>
              </c:strCache>
            </c:strRef>
          </c:tx>
          <c:spPr>
            <a:solidFill>
              <a:srgbClr val="FFD478"/>
            </a:solidFill>
            <a:ln>
              <a:noFill/>
            </a:ln>
            <a:effectLst/>
          </c:spPr>
          <c:invertIfNegative val="0"/>
          <c:cat>
            <c:strRef>
              <c:f>'Data Dia 40'!$A$9:$A$18</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'Data Dia 40'!$C$9:$C$18</c:f>
              <c:numCache>
                <c:formatCode>#\ ##0.0</c:formatCode>
                <c:ptCount val="10"/>
                <c:pt idx="0">
                  <c:v>2058.4596366589994</c:v>
                </c:pt>
                <c:pt idx="1">
                  <c:v>2200.0953961039986</c:v>
                </c:pt>
                <c:pt idx="2">
                  <c:v>2369.8479879779998</c:v>
                </c:pt>
                <c:pt idx="3">
                  <c:v>2351.646973646999</c:v>
                </c:pt>
                <c:pt idx="4">
                  <c:v>2772.1356764889988</c:v>
                </c:pt>
                <c:pt idx="5">
                  <c:v>2972.3912051419993</c:v>
                </c:pt>
                <c:pt idx="6">
                  <c:v>3681.9479190809993</c:v>
                </c:pt>
                <c:pt idx="7">
                  <c:v>3148.7012656659999</c:v>
                </c:pt>
                <c:pt idx="8">
                  <c:v>3513.9592481979994</c:v>
                </c:pt>
                <c:pt idx="9">
                  <c:v>4038.7084737960004</c:v>
                </c:pt>
              </c:numCache>
            </c:numRef>
          </c:val>
          <c:extLst>
            <c:ext xmlns:c16="http://schemas.microsoft.com/office/drawing/2014/chart" uri="{C3380CC4-5D6E-409C-BE32-E72D297353CC}">
              <c16:uniqueId val="{00000001-14C9-4B8D-A6E7-964DDF93BBC3}"/>
            </c:ext>
          </c:extLst>
        </c:ser>
        <c:ser>
          <c:idx val="2"/>
          <c:order val="2"/>
          <c:tx>
            <c:strRef>
              <c:f>'Data Dia 40'!$D$8</c:f>
              <c:strCache>
                <c:ptCount val="1"/>
                <c:pt idx="0">
                  <c:v>Skadeförsäkringsföretag</c:v>
                </c:pt>
              </c:strCache>
            </c:strRef>
          </c:tx>
          <c:spPr>
            <a:solidFill>
              <a:srgbClr val="E93E84"/>
            </a:solidFill>
            <a:ln>
              <a:noFill/>
            </a:ln>
            <a:effectLst/>
          </c:spPr>
          <c:invertIfNegative val="0"/>
          <c:cat>
            <c:strRef>
              <c:f>'Data Dia 40'!$A$9:$A$18</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'Data Dia 40'!$D$9:$D$18</c:f>
              <c:numCache>
                <c:formatCode>#\ ##0.0</c:formatCode>
                <c:ptCount val="10"/>
                <c:pt idx="0">
                  <c:v>493.38355805200001</c:v>
                </c:pt>
                <c:pt idx="1">
                  <c:v>496.19679433300001</c:v>
                </c:pt>
                <c:pt idx="2">
                  <c:v>542.01886204999994</c:v>
                </c:pt>
                <c:pt idx="3">
                  <c:v>541.79011347099981</c:v>
                </c:pt>
                <c:pt idx="4">
                  <c:v>571.41461534499956</c:v>
                </c:pt>
                <c:pt idx="5">
                  <c:v>377.82757144699985</c:v>
                </c:pt>
                <c:pt idx="6">
                  <c:v>468.06521696999971</c:v>
                </c:pt>
                <c:pt idx="7">
                  <c:v>461.91850461599967</c:v>
                </c:pt>
                <c:pt idx="8">
                  <c:v>481.83519171299969</c:v>
                </c:pt>
                <c:pt idx="9">
                  <c:v>499.03251803900008</c:v>
                </c:pt>
              </c:numCache>
            </c:numRef>
          </c:val>
          <c:extLst>
            <c:ext xmlns:c16="http://schemas.microsoft.com/office/drawing/2014/chart" uri="{C3380CC4-5D6E-409C-BE32-E72D297353CC}">
              <c16:uniqueId val="{00000002-14C9-4B8D-A6E7-964DDF93BBC3}"/>
            </c:ext>
          </c:extLst>
        </c:ser>
        <c:dLbls>
          <c:showLegendKey val="0"/>
          <c:showVal val="0"/>
          <c:showCatName val="0"/>
          <c:showSerName val="0"/>
          <c:showPercent val="0"/>
          <c:showBubbleSize val="0"/>
        </c:dLbls>
        <c:gapWidth val="80"/>
        <c:overlap val="100"/>
        <c:axId val="533070608"/>
        <c:axId val="533070936"/>
      </c:barChart>
      <c:lineChart>
        <c:grouping val="standard"/>
        <c:varyColors val="0"/>
        <c:ser>
          <c:idx val="3"/>
          <c:order val="3"/>
          <c:tx>
            <c:strRef>
              <c:f>'Data Dia 40'!$F$8</c:f>
              <c:strCache>
                <c:ptCount val="1"/>
                <c:pt idx="0">
                  <c:v>BNP</c:v>
                </c:pt>
              </c:strCache>
            </c:strRef>
          </c:tx>
          <c:spPr>
            <a:ln w="28575" cap="rnd">
              <a:solidFill>
                <a:sysClr val="windowText" lastClr="000000"/>
              </a:solidFill>
              <a:round/>
            </a:ln>
            <a:effectLst/>
          </c:spPr>
          <c:marker>
            <c:symbol val="none"/>
          </c:marker>
          <c:cat>
            <c:strRef>
              <c:f>'Data Dia 40'!$A$9:$A$18</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'Data Dia 40'!$F$9:$F$18</c:f>
              <c:numCache>
                <c:formatCode>#\ ##0.0</c:formatCode>
                <c:ptCount val="10"/>
                <c:pt idx="0">
                  <c:v>4230.9359999999997</c:v>
                </c:pt>
                <c:pt idx="1">
                  <c:v>4392.8010000000004</c:v>
                </c:pt>
                <c:pt idx="2">
                  <c:v>4575.1139999999996</c:v>
                </c:pt>
                <c:pt idx="3">
                  <c:v>4777.8370000000004</c:v>
                </c:pt>
                <c:pt idx="4">
                  <c:v>5021.3819999999996</c:v>
                </c:pt>
                <c:pt idx="5">
                  <c:v>5012.8549999999996</c:v>
                </c:pt>
                <c:pt idx="6">
                  <c:v>5417.76</c:v>
                </c:pt>
                <c:pt idx="7">
                  <c:v>5816.415</c:v>
                </c:pt>
                <c:pt idx="8">
                  <c:v>6143.1869999999999</c:v>
                </c:pt>
                <c:pt idx="9">
                  <c:v>6392.3530000000001</c:v>
                </c:pt>
              </c:numCache>
            </c:numRef>
          </c:val>
          <c:smooth val="0"/>
          <c:extLst>
            <c:ext xmlns:c16="http://schemas.microsoft.com/office/drawing/2014/chart" uri="{C3380CC4-5D6E-409C-BE32-E72D297353CC}">
              <c16:uniqueId val="{00000003-14C9-4B8D-A6E7-964DDF93BBC3}"/>
            </c:ext>
          </c:extLst>
        </c:ser>
        <c:dLbls>
          <c:showLegendKey val="0"/>
          <c:showVal val="0"/>
          <c:showCatName val="0"/>
          <c:showSerName val="0"/>
          <c:showPercent val="0"/>
          <c:showBubbleSize val="0"/>
        </c:dLbls>
        <c:marker val="1"/>
        <c:smooth val="0"/>
        <c:axId val="12405712"/>
        <c:axId val="12407632"/>
      </c:line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max val="800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valAx>
        <c:axId val="12407632"/>
        <c:scaling>
          <c:orientation val="minMax"/>
        </c:scaling>
        <c:delete val="1"/>
        <c:axPos val="r"/>
        <c:numFmt formatCode="#\ ##0.0" sourceLinked="1"/>
        <c:majorTickMark val="out"/>
        <c:minorTickMark val="none"/>
        <c:tickLblPos val="nextTo"/>
        <c:crossAx val="12405712"/>
        <c:crosses val="max"/>
        <c:crossBetween val="between"/>
      </c:valAx>
      <c:catAx>
        <c:axId val="12405712"/>
        <c:scaling>
          <c:orientation val="minMax"/>
        </c:scaling>
        <c:delete val="1"/>
        <c:axPos val="b"/>
        <c:numFmt formatCode="General" sourceLinked="1"/>
        <c:majorTickMark val="out"/>
        <c:minorTickMark val="none"/>
        <c:tickLblPos val="nextTo"/>
        <c:crossAx val="12407632"/>
        <c:crosses val="autoZero"/>
        <c:auto val="1"/>
        <c:lblAlgn val="ctr"/>
        <c:lblOffset val="100"/>
        <c:noMultiLvlLbl val="0"/>
      </c:catAx>
      <c:spPr>
        <a:noFill/>
        <a:ln>
          <a:noFill/>
        </a:ln>
        <a:effectLst/>
      </c:spPr>
    </c:plotArea>
    <c:legend>
      <c:legendPos val="b"/>
      <c:layout>
        <c:manualLayout>
          <c:xMode val="edge"/>
          <c:yMode val="edge"/>
          <c:x val="0.11683446039833256"/>
          <c:y val="0.93276202868854496"/>
          <c:w val="0.76868402037980543"/>
          <c:h val="4.905629438471108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0158044033143492E-2"/>
          <c:y val="2.3092199200550379E-2"/>
          <c:w val="0.93097437309383457"/>
          <c:h val="0.82577158856147648"/>
        </c:manualLayout>
      </c:layout>
      <c:lineChart>
        <c:grouping val="standard"/>
        <c:varyColors val="0"/>
        <c:ser>
          <c:idx val="0"/>
          <c:order val="0"/>
          <c:tx>
            <c:strRef>
              <c:f>'Data Dia 41'!$B$8</c:f>
              <c:strCache>
                <c:ptCount val="1"/>
                <c:pt idx="0">
                  <c:v>Livförsäkringsföretag: Depåförsäkring</c:v>
                </c:pt>
              </c:strCache>
            </c:strRef>
          </c:tx>
          <c:spPr>
            <a:ln w="28575" cap="rnd">
              <a:solidFill>
                <a:srgbClr val="6679BB"/>
              </a:solidFill>
              <a:round/>
            </a:ln>
            <a:effectLst/>
          </c:spPr>
          <c:marker>
            <c:symbol val="none"/>
          </c:marker>
          <c:cat>
            <c:strRef>
              <c:f>'Data Dia 41'!$A$9:$A$18</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'Data Dia 41'!$B$9:$B$18</c:f>
              <c:numCache>
                <c:formatCode>#\ ##0.0</c:formatCode>
                <c:ptCount val="10"/>
                <c:pt idx="0">
                  <c:v>10.156107355076225</c:v>
                </c:pt>
                <c:pt idx="1">
                  <c:v>9.6783344316827353</c:v>
                </c:pt>
                <c:pt idx="2">
                  <c:v>8.802437387386405</c:v>
                </c:pt>
                <c:pt idx="3">
                  <c:v>11.104934533860028</c:v>
                </c:pt>
                <c:pt idx="4">
                  <c:v>12.595775991824389</c:v>
                </c:pt>
                <c:pt idx="5">
                  <c:v>15.946756913424379</c:v>
                </c:pt>
                <c:pt idx="6">
                  <c:v>18.851438991463109</c:v>
                </c:pt>
                <c:pt idx="7">
                  <c:v>18.302710588173376</c:v>
                </c:pt>
                <c:pt idx="8">
                  <c:v>19.246674049046664</c:v>
                </c:pt>
                <c:pt idx="9">
                  <c:v>20.649076441413978</c:v>
                </c:pt>
              </c:numCache>
            </c:numRef>
          </c:val>
          <c:smooth val="0"/>
          <c:extLst>
            <c:ext xmlns:c16="http://schemas.microsoft.com/office/drawing/2014/chart" uri="{C3380CC4-5D6E-409C-BE32-E72D297353CC}">
              <c16:uniqueId val="{00000000-AC21-4FC6-8FE5-4E5B18C21C45}"/>
            </c:ext>
          </c:extLst>
        </c:ser>
        <c:ser>
          <c:idx val="1"/>
          <c:order val="1"/>
          <c:tx>
            <c:strRef>
              <c:f>'Data Dia 41'!$C$8</c:f>
              <c:strCache>
                <c:ptCount val="1"/>
                <c:pt idx="0">
                  <c:v>Livförsäkringsföretag: Fondförsäkring</c:v>
                </c:pt>
              </c:strCache>
            </c:strRef>
          </c:tx>
          <c:spPr>
            <a:ln w="28575" cap="rnd">
              <a:solidFill>
                <a:srgbClr val="FFD478"/>
              </a:solidFill>
              <a:round/>
            </a:ln>
            <a:effectLst/>
          </c:spPr>
          <c:marker>
            <c:symbol val="none"/>
          </c:marker>
          <c:cat>
            <c:strRef>
              <c:f>'Data Dia 41'!$A$9:$A$18</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'Data Dia 41'!$C$9:$C$18</c:f>
              <c:numCache>
                <c:formatCode>#\ ##0.0</c:formatCode>
                <c:ptCount val="10"/>
                <c:pt idx="0">
                  <c:v>33.232679541596646</c:v>
                </c:pt>
                <c:pt idx="1">
                  <c:v>38.973160607553424</c:v>
                </c:pt>
                <c:pt idx="2">
                  <c:v>40.314209584225416</c:v>
                </c:pt>
                <c:pt idx="3">
                  <c:v>39.497652035565572</c:v>
                </c:pt>
                <c:pt idx="4">
                  <c:v>41.871064026350027</c:v>
                </c:pt>
                <c:pt idx="5">
                  <c:v>41.716710669003689</c:v>
                </c:pt>
                <c:pt idx="6">
                  <c:v>42.343001698110186</c:v>
                </c:pt>
                <c:pt idx="7">
                  <c:v>43.306707174762018</c:v>
                </c:pt>
                <c:pt idx="8">
                  <c:v>45.432902617402327</c:v>
                </c:pt>
                <c:pt idx="9">
                  <c:v>47.753548488268954</c:v>
                </c:pt>
              </c:numCache>
            </c:numRef>
          </c:val>
          <c:smooth val="0"/>
          <c:extLst>
            <c:ext xmlns:c16="http://schemas.microsoft.com/office/drawing/2014/chart" uri="{C3380CC4-5D6E-409C-BE32-E72D297353CC}">
              <c16:uniqueId val="{00000001-AC21-4FC6-8FE5-4E5B18C21C45}"/>
            </c:ext>
          </c:extLst>
        </c:ser>
        <c:ser>
          <c:idx val="2"/>
          <c:order val="2"/>
          <c:tx>
            <c:strRef>
              <c:f>'Data Dia 41'!$D$8</c:f>
              <c:strCache>
                <c:ptCount val="1"/>
                <c:pt idx="0">
                  <c:v>Livförsäkringsföretag: Traditionell livförsäkring</c:v>
                </c:pt>
              </c:strCache>
            </c:strRef>
          </c:tx>
          <c:spPr>
            <a:ln w="28575" cap="rnd">
              <a:solidFill>
                <a:srgbClr val="E93E84"/>
              </a:solidFill>
              <a:round/>
            </a:ln>
            <a:effectLst/>
          </c:spPr>
          <c:marker>
            <c:symbol val="none"/>
          </c:marker>
          <c:cat>
            <c:strRef>
              <c:f>'Data Dia 41'!$A$9:$A$18</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'Data Dia 41'!$D$9:$D$18</c:f>
              <c:numCache>
                <c:formatCode>#\ ##0.0</c:formatCode>
                <c:ptCount val="10"/>
                <c:pt idx="0">
                  <c:v>56.611213103327138</c:v>
                </c:pt>
                <c:pt idx="1">
                  <c:v>51.348504960763854</c:v>
                </c:pt>
                <c:pt idx="2">
                  <c:v>50.883353028388193</c:v>
                </c:pt>
                <c:pt idx="3">
                  <c:v>49.397413430574417</c:v>
                </c:pt>
                <c:pt idx="4">
                  <c:v>45.533159981825584</c:v>
                </c:pt>
                <c:pt idx="5">
                  <c:v>42.336532417571938</c:v>
                </c:pt>
                <c:pt idx="6">
                  <c:v>38.805559310426709</c:v>
                </c:pt>
                <c:pt idx="7">
                  <c:v>38.390582237064613</c:v>
                </c:pt>
                <c:pt idx="8">
                  <c:v>35.320423333551012</c:v>
                </c:pt>
                <c:pt idx="9">
                  <c:v>31.597375070317057</c:v>
                </c:pt>
              </c:numCache>
            </c:numRef>
          </c:val>
          <c:smooth val="0"/>
          <c:extLst>
            <c:ext xmlns:c16="http://schemas.microsoft.com/office/drawing/2014/chart" uri="{C3380CC4-5D6E-409C-BE32-E72D297353CC}">
              <c16:uniqueId val="{00000002-AC21-4FC6-8FE5-4E5B18C21C45}"/>
            </c:ext>
          </c:extLst>
        </c:ser>
        <c:ser>
          <c:idx val="3"/>
          <c:order val="3"/>
          <c:tx>
            <c:strRef>
              <c:f>'Data Dia 41'!$E$8</c:f>
              <c:strCache>
                <c:ptCount val="1"/>
                <c:pt idx="0">
                  <c:v>Tjänstepensionsföretag: Fondförsäkring</c:v>
                </c:pt>
              </c:strCache>
            </c:strRef>
          </c:tx>
          <c:spPr>
            <a:ln w="28575" cap="rnd">
              <a:solidFill>
                <a:srgbClr val="C6DE89"/>
              </a:solidFill>
              <a:round/>
            </a:ln>
            <a:effectLst/>
          </c:spPr>
          <c:marker>
            <c:symbol val="none"/>
          </c:marker>
          <c:cat>
            <c:strRef>
              <c:f>'Data Dia 41'!$A$9:$A$18</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'Data Dia 41'!$E$9:$E$18</c:f>
              <c:numCache>
                <c:formatCode>#\ ##0.0</c:formatCode>
                <c:ptCount val="10"/>
                <c:pt idx="0">
                  <c:v>8.4098856889829854</c:v>
                </c:pt>
                <c:pt idx="1">
                  <c:v>8.9072210683455886</c:v>
                </c:pt>
                <c:pt idx="2">
                  <c:v>9.3138486508204892</c:v>
                </c:pt>
                <c:pt idx="3">
                  <c:v>8.7013455241919342</c:v>
                </c:pt>
                <c:pt idx="4">
                  <c:v>10.316655031366356</c:v>
                </c:pt>
                <c:pt idx="5">
                  <c:v>9.8970593558721358</c:v>
                </c:pt>
                <c:pt idx="6">
                  <c:v>9.9910135806030933</c:v>
                </c:pt>
                <c:pt idx="7">
                  <c:v>9.0122080297829665</c:v>
                </c:pt>
                <c:pt idx="8">
                  <c:v>9.5423864443523136</c:v>
                </c:pt>
                <c:pt idx="9">
                  <c:v>10.238606075880465</c:v>
                </c:pt>
              </c:numCache>
            </c:numRef>
          </c:val>
          <c:smooth val="0"/>
          <c:extLst>
            <c:ext xmlns:c16="http://schemas.microsoft.com/office/drawing/2014/chart" uri="{C3380CC4-5D6E-409C-BE32-E72D297353CC}">
              <c16:uniqueId val="{00000003-AC21-4FC6-8FE5-4E5B18C21C45}"/>
            </c:ext>
          </c:extLst>
        </c:ser>
        <c:ser>
          <c:idx val="4"/>
          <c:order val="4"/>
          <c:tx>
            <c:strRef>
              <c:f>'Data Dia 41'!$F$8</c:f>
              <c:strCache>
                <c:ptCount val="1"/>
                <c:pt idx="0">
                  <c:v>Tjänstepensionsföretag: Traditionell livförsäkring</c:v>
                </c:pt>
              </c:strCache>
            </c:strRef>
          </c:tx>
          <c:spPr>
            <a:ln w="28575" cap="rnd">
              <a:solidFill>
                <a:srgbClr val="A3B1DA"/>
              </a:solidFill>
              <a:round/>
            </a:ln>
            <a:effectLst/>
          </c:spPr>
          <c:marker>
            <c:symbol val="none"/>
          </c:marker>
          <c:cat>
            <c:strRef>
              <c:f>'Data Dia 41'!$A$9:$A$18</c:f>
              <c:strCache>
                <c:ptCount val="10"/>
                <c:pt idx="0">
                  <c:v>2015</c:v>
                </c:pt>
                <c:pt idx="1">
                  <c:v>2016</c:v>
                </c:pt>
                <c:pt idx="2">
                  <c:v>2017</c:v>
                </c:pt>
                <c:pt idx="3">
                  <c:v>2018</c:v>
                </c:pt>
                <c:pt idx="4">
                  <c:v>2019</c:v>
                </c:pt>
                <c:pt idx="5">
                  <c:v>2020</c:v>
                </c:pt>
                <c:pt idx="6">
                  <c:v>2021</c:v>
                </c:pt>
                <c:pt idx="7">
                  <c:v>2022</c:v>
                </c:pt>
                <c:pt idx="8">
                  <c:v>2023</c:v>
                </c:pt>
                <c:pt idx="9">
                  <c:v>2024</c:v>
                </c:pt>
              </c:strCache>
            </c:strRef>
          </c:cat>
          <c:val>
            <c:numRef>
              <c:f>'Data Dia 41'!$F$9:$F$18</c:f>
              <c:numCache>
                <c:formatCode>#\ ##0.0</c:formatCode>
                <c:ptCount val="10"/>
                <c:pt idx="0">
                  <c:v>91.590114311017018</c:v>
                </c:pt>
                <c:pt idx="1">
                  <c:v>91.092778931654408</c:v>
                </c:pt>
                <c:pt idx="2">
                  <c:v>90.686151349179525</c:v>
                </c:pt>
                <c:pt idx="3">
                  <c:v>91.298654475808078</c:v>
                </c:pt>
                <c:pt idx="4">
                  <c:v>89.683344968633648</c:v>
                </c:pt>
                <c:pt idx="5">
                  <c:v>90.102940644127855</c:v>
                </c:pt>
                <c:pt idx="6">
                  <c:v>90.008986419396905</c:v>
                </c:pt>
                <c:pt idx="7">
                  <c:v>90.987791970217032</c:v>
                </c:pt>
                <c:pt idx="8">
                  <c:v>90.457613555647683</c:v>
                </c:pt>
                <c:pt idx="9">
                  <c:v>89.761393924119531</c:v>
                </c:pt>
              </c:numCache>
            </c:numRef>
          </c:val>
          <c:smooth val="0"/>
          <c:extLst>
            <c:ext xmlns:c16="http://schemas.microsoft.com/office/drawing/2014/chart" uri="{C3380CC4-5D6E-409C-BE32-E72D297353CC}">
              <c16:uniqueId val="{00000004-AC21-4FC6-8FE5-4E5B18C21C45}"/>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midCat"/>
      </c:valAx>
      <c:spPr>
        <a:noFill/>
        <a:ln>
          <a:noFill/>
        </a:ln>
        <a:effectLst/>
      </c:spPr>
    </c:plotArea>
    <c:legend>
      <c:legendPos val="b"/>
      <c:layout>
        <c:manualLayout>
          <c:xMode val="edge"/>
          <c:yMode val="edge"/>
          <c:x val="1.5693376563223716E-2"/>
          <c:y val="0.90274233502632051"/>
          <c:w val="0.97331912922649377"/>
          <c:h val="7.907582274844446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685106071495834E-2"/>
          <c:y val="3.3333333333333333E-2"/>
          <c:w val="0.9274324938075057"/>
          <c:h val="0.78005515018855598"/>
        </c:manualLayout>
      </c:layout>
      <c:barChart>
        <c:barDir val="col"/>
        <c:grouping val="stacked"/>
        <c:varyColors val="0"/>
        <c:ser>
          <c:idx val="0"/>
          <c:order val="0"/>
          <c:tx>
            <c:strRef>
              <c:f>'Data Dia 42'!$B$8</c:f>
              <c:strCache>
                <c:ptCount val="1"/>
                <c:pt idx="0">
                  <c:v>Försäkringsföretag</c:v>
                </c:pt>
              </c:strCache>
            </c:strRef>
          </c:tx>
          <c:spPr>
            <a:solidFill>
              <a:srgbClr val="6679BB"/>
            </a:solidFill>
            <a:ln>
              <a:noFill/>
            </a:ln>
            <a:effectLst/>
          </c:spPr>
          <c:invertIfNegative val="0"/>
          <c:cat>
            <c:strRef>
              <c:f>'Data Dia 42'!$A$9:$A$37</c:f>
              <c:strCache>
                <c:ptCount val="29"/>
                <c:pt idx="0">
                  <c:v>Luxemburg</c:v>
                </c:pt>
                <c:pt idx="1">
                  <c:v>Nederländerna</c:v>
                </c:pt>
                <c:pt idx="2">
                  <c:v>Danmark</c:v>
                </c:pt>
                <c:pt idx="3">
                  <c:v>Sverige</c:v>
                </c:pt>
                <c:pt idx="4">
                  <c:v>Frankrike</c:v>
                </c:pt>
                <c:pt idx="5">
                  <c:v>Irland</c:v>
                </c:pt>
                <c:pt idx="6">
                  <c:v>Malta</c:v>
                </c:pt>
                <c:pt idx="7">
                  <c:v>Belgien</c:v>
                </c:pt>
                <c:pt idx="8">
                  <c:v>Tyskland</c:v>
                </c:pt>
                <c:pt idx="9">
                  <c:v>Norge</c:v>
                </c:pt>
                <c:pt idx="10">
                  <c:v>Italien</c:v>
                </c:pt>
                <c:pt idx="11">
                  <c:v>Österrike</c:v>
                </c:pt>
                <c:pt idx="12">
                  <c:v>Finland</c:v>
                </c:pt>
                <c:pt idx="13">
                  <c:v>Cypern</c:v>
                </c:pt>
                <c:pt idx="14">
                  <c:v>Portugal</c:v>
                </c:pt>
                <c:pt idx="15">
                  <c:v>Spanien</c:v>
                </c:pt>
                <c:pt idx="16">
                  <c:v>Slovenien</c:v>
                </c:pt>
                <c:pt idx="17">
                  <c:v>Grekland</c:v>
                </c:pt>
                <c:pt idx="18">
                  <c:v>Slovakien</c:v>
                </c:pt>
                <c:pt idx="19">
                  <c:v>Kroatien</c:v>
                </c:pt>
                <c:pt idx="20">
                  <c:v>Estland</c:v>
                </c:pt>
                <c:pt idx="21">
                  <c:v>Bulgarien</c:v>
                </c:pt>
                <c:pt idx="22">
                  <c:v>Polen</c:v>
                </c:pt>
                <c:pt idx="23">
                  <c:v>Tjeckien</c:v>
                </c:pt>
                <c:pt idx="24">
                  <c:v>Island</c:v>
                </c:pt>
                <c:pt idx="25">
                  <c:v>Ungern</c:v>
                </c:pt>
                <c:pt idx="26">
                  <c:v>Lettland</c:v>
                </c:pt>
                <c:pt idx="27">
                  <c:v>Litauien</c:v>
                </c:pt>
                <c:pt idx="28">
                  <c:v>Rumänien</c:v>
                </c:pt>
              </c:strCache>
            </c:strRef>
          </c:cat>
          <c:val>
            <c:numRef>
              <c:f>'Data Dia 42'!$B$9:$B$37</c:f>
              <c:numCache>
                <c:formatCode>0.0</c:formatCode>
                <c:ptCount val="29"/>
                <c:pt idx="0">
                  <c:v>382.27584084363093</c:v>
                </c:pt>
                <c:pt idx="1">
                  <c:v>40.325506672603751</c:v>
                </c:pt>
                <c:pt idx="2">
                  <c:v>159.45602593308493</c:v>
                </c:pt>
                <c:pt idx="3">
                  <c:v>72.961644449180781</c:v>
                </c:pt>
                <c:pt idx="4">
                  <c:v>98.46512292447099</c:v>
                </c:pt>
                <c:pt idx="5">
                  <c:v>97.021905388024749</c:v>
                </c:pt>
                <c:pt idx="6">
                  <c:v>65.631728146180151</c:v>
                </c:pt>
                <c:pt idx="7">
                  <c:v>56.746978218809971</c:v>
                </c:pt>
                <c:pt idx="8">
                  <c:v>55.468377055044293</c:v>
                </c:pt>
                <c:pt idx="9">
                  <c:v>51.998569992299615</c:v>
                </c:pt>
                <c:pt idx="10">
                  <c:v>50.144102112708175</c:v>
                </c:pt>
                <c:pt idx="11">
                  <c:v>27.710111217163956</c:v>
                </c:pt>
                <c:pt idx="12">
                  <c:v>32.589857045609257</c:v>
                </c:pt>
                <c:pt idx="13">
                  <c:v>16.301236009616389</c:v>
                </c:pt>
                <c:pt idx="14">
                  <c:v>19.532033635203003</c:v>
                </c:pt>
                <c:pt idx="15">
                  <c:v>20.515354414068117</c:v>
                </c:pt>
                <c:pt idx="16">
                  <c:v>14.863793358330307</c:v>
                </c:pt>
                <c:pt idx="17">
                  <c:v>8.9450418270732328</c:v>
                </c:pt>
                <c:pt idx="18">
                  <c:v>4.1910873832214497</c:v>
                </c:pt>
                <c:pt idx="19">
                  <c:v>7.1967344860051057</c:v>
                </c:pt>
                <c:pt idx="20">
                  <c:v>6.8182059777120285</c:v>
                </c:pt>
                <c:pt idx="21">
                  <c:v>6.1720833373504433</c:v>
                </c:pt>
                <c:pt idx="22">
                  <c:v>6.0736764146098414</c:v>
                </c:pt>
                <c:pt idx="23">
                  <c:v>5.9346645313812632</c:v>
                </c:pt>
                <c:pt idx="24">
                  <c:v>5.6195946776374095</c:v>
                </c:pt>
                <c:pt idx="25">
                  <c:v>4.8125174277490981</c:v>
                </c:pt>
                <c:pt idx="26">
                  <c:v>4.2352095582017686</c:v>
                </c:pt>
                <c:pt idx="27">
                  <c:v>2.5564023884769504</c:v>
                </c:pt>
                <c:pt idx="28">
                  <c:v>2.0504882269598959</c:v>
                </c:pt>
              </c:numCache>
            </c:numRef>
          </c:val>
          <c:extLst>
            <c:ext xmlns:c16="http://schemas.microsoft.com/office/drawing/2014/chart" uri="{C3380CC4-5D6E-409C-BE32-E72D297353CC}">
              <c16:uniqueId val="{00000000-DCE1-492D-AF49-2B85F36EC302}"/>
            </c:ext>
          </c:extLst>
        </c:ser>
        <c:ser>
          <c:idx val="1"/>
          <c:order val="1"/>
          <c:tx>
            <c:strRef>
              <c:f>'Data Dia 42'!$C$8</c:f>
              <c:strCache>
                <c:ptCount val="1"/>
                <c:pt idx="0">
                  <c:v>Tjänstepensionsföretag</c:v>
                </c:pt>
              </c:strCache>
            </c:strRef>
          </c:tx>
          <c:spPr>
            <a:solidFill>
              <a:srgbClr val="FFD478"/>
            </a:solidFill>
            <a:ln>
              <a:noFill/>
            </a:ln>
            <a:effectLst/>
          </c:spPr>
          <c:invertIfNegative val="0"/>
          <c:cat>
            <c:strRef>
              <c:f>'Data Dia 42'!$A$9:$A$37</c:f>
              <c:strCache>
                <c:ptCount val="29"/>
                <c:pt idx="0">
                  <c:v>Luxemburg</c:v>
                </c:pt>
                <c:pt idx="1">
                  <c:v>Nederländerna</c:v>
                </c:pt>
                <c:pt idx="2">
                  <c:v>Danmark</c:v>
                </c:pt>
                <c:pt idx="3">
                  <c:v>Sverige</c:v>
                </c:pt>
                <c:pt idx="4">
                  <c:v>Frankrike</c:v>
                </c:pt>
                <c:pt idx="5">
                  <c:v>Irland</c:v>
                </c:pt>
                <c:pt idx="6">
                  <c:v>Malta</c:v>
                </c:pt>
                <c:pt idx="7">
                  <c:v>Belgien</c:v>
                </c:pt>
                <c:pt idx="8">
                  <c:v>Tyskland</c:v>
                </c:pt>
                <c:pt idx="9">
                  <c:v>Norge</c:v>
                </c:pt>
                <c:pt idx="10">
                  <c:v>Italien</c:v>
                </c:pt>
                <c:pt idx="11">
                  <c:v>Österrike</c:v>
                </c:pt>
                <c:pt idx="12">
                  <c:v>Finland</c:v>
                </c:pt>
                <c:pt idx="13">
                  <c:v>Cypern</c:v>
                </c:pt>
                <c:pt idx="14">
                  <c:v>Portugal</c:v>
                </c:pt>
                <c:pt idx="15">
                  <c:v>Spanien</c:v>
                </c:pt>
                <c:pt idx="16">
                  <c:v>Slovenien</c:v>
                </c:pt>
                <c:pt idx="17">
                  <c:v>Grekland</c:v>
                </c:pt>
                <c:pt idx="18">
                  <c:v>Slovakien</c:v>
                </c:pt>
                <c:pt idx="19">
                  <c:v>Kroatien</c:v>
                </c:pt>
                <c:pt idx="20">
                  <c:v>Estland</c:v>
                </c:pt>
                <c:pt idx="21">
                  <c:v>Bulgarien</c:v>
                </c:pt>
                <c:pt idx="22">
                  <c:v>Polen</c:v>
                </c:pt>
                <c:pt idx="23">
                  <c:v>Tjeckien</c:v>
                </c:pt>
                <c:pt idx="24">
                  <c:v>Island</c:v>
                </c:pt>
                <c:pt idx="25">
                  <c:v>Ungern</c:v>
                </c:pt>
                <c:pt idx="26">
                  <c:v>Lettland</c:v>
                </c:pt>
                <c:pt idx="27">
                  <c:v>Litauien</c:v>
                </c:pt>
                <c:pt idx="28">
                  <c:v>Rumänien</c:v>
                </c:pt>
              </c:strCache>
            </c:strRef>
          </c:cat>
          <c:val>
            <c:numRef>
              <c:f>'Data Dia 42'!$C$9:$C$37</c:f>
              <c:numCache>
                <c:formatCode>0.0</c:formatCode>
                <c:ptCount val="29"/>
                <c:pt idx="0">
                  <c:v>2.2743287303725728</c:v>
                </c:pt>
                <c:pt idx="1">
                  <c:v>152.43376977343567</c:v>
                </c:pt>
                <c:pt idx="2">
                  <c:v>0</c:v>
                </c:pt>
                <c:pt idx="3">
                  <c:v>50.142110745267374</c:v>
                </c:pt>
                <c:pt idx="4">
                  <c:v>7.6507738193567913</c:v>
                </c:pt>
                <c:pt idx="5">
                  <c:v>0</c:v>
                </c:pt>
                <c:pt idx="6">
                  <c:v>0</c:v>
                </c:pt>
                <c:pt idx="7">
                  <c:v>6.7619429455723505</c:v>
                </c:pt>
                <c:pt idx="8">
                  <c:v>5.8169795381928155</c:v>
                </c:pt>
                <c:pt idx="9">
                  <c:v>8.2701458692867362</c:v>
                </c:pt>
                <c:pt idx="10">
                  <c:v>8.8820539941581469</c:v>
                </c:pt>
                <c:pt idx="11">
                  <c:v>6.2786147279744364</c:v>
                </c:pt>
                <c:pt idx="12">
                  <c:v>1.2248903085758152</c:v>
                </c:pt>
                <c:pt idx="13">
                  <c:v>10.636736475838383</c:v>
                </c:pt>
                <c:pt idx="14">
                  <c:v>5.7392243239841045</c:v>
                </c:pt>
                <c:pt idx="15">
                  <c:v>2.5131842907289208</c:v>
                </c:pt>
                <c:pt idx="16">
                  <c:v>2.745577772103434</c:v>
                </c:pt>
                <c:pt idx="17">
                  <c:v>0</c:v>
                </c:pt>
                <c:pt idx="18">
                  <c:v>3.1818404948349088</c:v>
                </c:pt>
                <c:pt idx="19">
                  <c:v>0</c:v>
                </c:pt>
                <c:pt idx="20">
                  <c:v>0</c:v>
                </c:pt>
                <c:pt idx="21">
                  <c:v>0</c:v>
                </c:pt>
                <c:pt idx="22">
                  <c:v>0</c:v>
                </c:pt>
                <c:pt idx="23">
                  <c:v>0</c:v>
                </c:pt>
                <c:pt idx="24">
                  <c:v>0</c:v>
                </c:pt>
                <c:pt idx="25">
                  <c:v>0.12207117504855522</c:v>
                </c:pt>
                <c:pt idx="26">
                  <c:v>0</c:v>
                </c:pt>
                <c:pt idx="27">
                  <c:v>0</c:v>
                </c:pt>
                <c:pt idx="28">
                  <c:v>0</c:v>
                </c:pt>
              </c:numCache>
            </c:numRef>
          </c:val>
          <c:extLst>
            <c:ext xmlns:c16="http://schemas.microsoft.com/office/drawing/2014/chart" uri="{C3380CC4-5D6E-409C-BE32-E72D297353CC}">
              <c16:uniqueId val="{00000001-DCE1-492D-AF49-2B85F36EC302}"/>
            </c:ext>
          </c:extLst>
        </c:ser>
        <c:dLbls>
          <c:showLegendKey val="0"/>
          <c:showVal val="0"/>
          <c:showCatName val="0"/>
          <c:showSerName val="0"/>
          <c:showPercent val="0"/>
          <c:showBubbleSize val="0"/>
        </c:dLbls>
        <c:gapWidth val="80"/>
        <c:overlap val="10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770023314631966"/>
          <c:y val="3.5687944219032403E-2"/>
          <c:w val="0.80022270017439345"/>
          <c:h val="0.87447612775722017"/>
        </c:manualLayout>
      </c:layout>
      <c:barChart>
        <c:barDir val="bar"/>
        <c:grouping val="stacked"/>
        <c:varyColors val="0"/>
        <c:ser>
          <c:idx val="2"/>
          <c:order val="0"/>
          <c:tx>
            <c:strRef>
              <c:f>'Data Dia 43'!$E$12</c:f>
              <c:strCache>
                <c:ptCount val="1"/>
                <c:pt idx="0">
                  <c:v>Traditionell försäkring</c:v>
                </c:pt>
              </c:strCache>
            </c:strRef>
          </c:tx>
          <c:spPr>
            <a:solidFill>
              <a:srgbClr val="6679BB"/>
            </a:solidFill>
            <a:ln>
              <a:noFill/>
            </a:ln>
            <a:effectLst/>
          </c:spPr>
          <c:invertIfNegative val="0"/>
          <c:cat>
            <c:multiLvlStrRef>
              <c:f>'Data Dia 43'!$A$13:$B$33</c:f>
              <c:multiLvlStrCache>
                <c:ptCount val="21"/>
                <c:lvl>
                  <c:pt idx="0">
                    <c:v>Alecta</c:v>
                  </c:pt>
                  <c:pt idx="1">
                    <c:v>Folksam</c:v>
                  </c:pt>
                  <c:pt idx="2">
                    <c:v>AMF Tjänstepension</c:v>
                  </c:pt>
                  <c:pt idx="3">
                    <c:v>Afa Försäkring</c:v>
                  </c:pt>
                  <c:pt idx="4">
                    <c:v>SPK Tjänstepension</c:v>
                  </c:pt>
                  <c:pt idx="5">
                    <c:v>FPK Tjänstepension</c:v>
                  </c:pt>
                  <c:pt idx="6">
                    <c:v>VFF Tjänstepension</c:v>
                  </c:pt>
                  <c:pt idx="7">
                    <c:v>Övriga</c:v>
                  </c:pt>
                  <c:pt idx="8">
                    <c:v>Skandia</c:v>
                  </c:pt>
                  <c:pt idx="9">
                    <c:v>SEB</c:v>
                  </c:pt>
                  <c:pt idx="10">
                    <c:v>Swedbank Försäkring</c:v>
                  </c:pt>
                  <c:pt idx="11">
                    <c:v>Länsförsäkringar</c:v>
                  </c:pt>
                  <c:pt idx="12">
                    <c:v>Nordea Liv</c:v>
                  </c:pt>
                  <c:pt idx="13">
                    <c:v>Handelsbanken</c:v>
                  </c:pt>
                  <c:pt idx="14">
                    <c:v>SPP</c:v>
                  </c:pt>
                  <c:pt idx="15">
                    <c:v>Avanza</c:v>
                  </c:pt>
                  <c:pt idx="16">
                    <c:v>Futur Pension</c:v>
                  </c:pt>
                  <c:pt idx="17">
                    <c:v>Nordnet</c:v>
                  </c:pt>
                  <c:pt idx="18">
                    <c:v>Movestic</c:v>
                  </c:pt>
                  <c:pt idx="19">
                    <c:v>Bliwa</c:v>
                  </c:pt>
                  <c:pt idx="20">
                    <c:v>Övriga</c:v>
                  </c:pt>
                </c:lvl>
                <c:lvl>
                  <c:pt idx="0">
                    <c:v>Tjänstepensionsföretag</c:v>
                  </c:pt>
                  <c:pt idx="8">
                    <c:v>Livförsäkringsföretag</c:v>
                  </c:pt>
                </c:lvl>
              </c:multiLvlStrCache>
            </c:multiLvlStrRef>
          </c:cat>
          <c:val>
            <c:numRef>
              <c:f>'Data Dia 43'!$E$13:$E$33</c:f>
              <c:numCache>
                <c:formatCode>#,##0</c:formatCode>
                <c:ptCount val="21"/>
                <c:pt idx="0">
                  <c:v>1301.0222339010002</c:v>
                </c:pt>
                <c:pt idx="1">
                  <c:v>595.885621367</c:v>
                </c:pt>
                <c:pt idx="2">
                  <c:v>608.82909366500007</c:v>
                </c:pt>
                <c:pt idx="3">
                  <c:v>203.00498669700002</c:v>
                </c:pt>
                <c:pt idx="4">
                  <c:v>31.674286419999998</c:v>
                </c:pt>
                <c:pt idx="5">
                  <c:v>18.880369199999997</c:v>
                </c:pt>
                <c:pt idx="6">
                  <c:v>12.672358217999999</c:v>
                </c:pt>
                <c:pt idx="7">
                  <c:v>233.23991798500003</c:v>
                </c:pt>
                <c:pt idx="8">
                  <c:v>619.11863916699997</c:v>
                </c:pt>
                <c:pt idx="9">
                  <c:v>211.49422969999998</c:v>
                </c:pt>
                <c:pt idx="10">
                  <c:v>28.781796490999898</c:v>
                </c:pt>
                <c:pt idx="11">
                  <c:v>116.10997671499985</c:v>
                </c:pt>
                <c:pt idx="12">
                  <c:v>42.444574867999926</c:v>
                </c:pt>
                <c:pt idx="13">
                  <c:v>20.254802999999949</c:v>
                </c:pt>
                <c:pt idx="14">
                  <c:v>87.971854424000014</c:v>
                </c:pt>
                <c:pt idx="15">
                  <c:v>-2.4678700000002607E-4</c:v>
                </c:pt>
                <c:pt idx="16">
                  <c:v>2.04584740300001</c:v>
                </c:pt>
                <c:pt idx="17">
                  <c:v>12.20793207099997</c:v>
                </c:pt>
                <c:pt idx="18">
                  <c:v>0.78202705399999983</c:v>
                </c:pt>
                <c:pt idx="19">
                  <c:v>2.2591026190000001</c:v>
                </c:pt>
                <c:pt idx="20" formatCode="#\ ##0.0">
                  <c:v>2.8934526709999999</c:v>
                </c:pt>
              </c:numCache>
            </c:numRef>
          </c:val>
          <c:extLst>
            <c:ext xmlns:c16="http://schemas.microsoft.com/office/drawing/2014/chart" uri="{C3380CC4-5D6E-409C-BE32-E72D297353CC}">
              <c16:uniqueId val="{00000015-5813-4F70-A88A-F6C00BE7707A}"/>
            </c:ext>
          </c:extLst>
        </c:ser>
        <c:ser>
          <c:idx val="1"/>
          <c:order val="1"/>
          <c:tx>
            <c:strRef>
              <c:f>'Data Dia 43'!$D$12</c:f>
              <c:strCache>
                <c:ptCount val="1"/>
                <c:pt idx="0">
                  <c:v>Fondförsäkring</c:v>
                </c:pt>
              </c:strCache>
            </c:strRef>
          </c:tx>
          <c:spPr>
            <a:solidFill>
              <a:srgbClr val="FFD478"/>
            </a:solidFill>
            <a:ln>
              <a:noFill/>
            </a:ln>
            <a:effectLst/>
          </c:spPr>
          <c:invertIfNegative val="0"/>
          <c:cat>
            <c:multiLvlStrRef>
              <c:f>'Data Dia 43'!$A$13:$B$33</c:f>
              <c:multiLvlStrCache>
                <c:ptCount val="21"/>
                <c:lvl>
                  <c:pt idx="0">
                    <c:v>Alecta</c:v>
                  </c:pt>
                  <c:pt idx="1">
                    <c:v>Folksam</c:v>
                  </c:pt>
                  <c:pt idx="2">
                    <c:v>AMF Tjänstepension</c:v>
                  </c:pt>
                  <c:pt idx="3">
                    <c:v>Afa Försäkring</c:v>
                  </c:pt>
                  <c:pt idx="4">
                    <c:v>SPK Tjänstepension</c:v>
                  </c:pt>
                  <c:pt idx="5">
                    <c:v>FPK Tjänstepension</c:v>
                  </c:pt>
                  <c:pt idx="6">
                    <c:v>VFF Tjänstepension</c:v>
                  </c:pt>
                  <c:pt idx="7">
                    <c:v>Övriga</c:v>
                  </c:pt>
                  <c:pt idx="8">
                    <c:v>Skandia</c:v>
                  </c:pt>
                  <c:pt idx="9">
                    <c:v>SEB</c:v>
                  </c:pt>
                  <c:pt idx="10">
                    <c:v>Swedbank Försäkring</c:v>
                  </c:pt>
                  <c:pt idx="11">
                    <c:v>Länsförsäkringar</c:v>
                  </c:pt>
                  <c:pt idx="12">
                    <c:v>Nordea Liv</c:v>
                  </c:pt>
                  <c:pt idx="13">
                    <c:v>Handelsbanken</c:v>
                  </c:pt>
                  <c:pt idx="14">
                    <c:v>SPP</c:v>
                  </c:pt>
                  <c:pt idx="15">
                    <c:v>Avanza</c:v>
                  </c:pt>
                  <c:pt idx="16">
                    <c:v>Futur Pension</c:v>
                  </c:pt>
                  <c:pt idx="17">
                    <c:v>Nordnet</c:v>
                  </c:pt>
                  <c:pt idx="18">
                    <c:v>Movestic</c:v>
                  </c:pt>
                  <c:pt idx="19">
                    <c:v>Bliwa</c:v>
                  </c:pt>
                  <c:pt idx="20">
                    <c:v>Övriga</c:v>
                  </c:pt>
                </c:lvl>
                <c:lvl>
                  <c:pt idx="0">
                    <c:v>Tjänstepensionsföretag</c:v>
                  </c:pt>
                  <c:pt idx="8">
                    <c:v>Livförsäkringsföretag</c:v>
                  </c:pt>
                </c:lvl>
              </c:multiLvlStrCache>
            </c:multiLvlStrRef>
          </c:cat>
          <c:val>
            <c:numRef>
              <c:f>'Data Dia 43'!$D$13:$D$33</c:f>
              <c:numCache>
                <c:formatCode>#,##0</c:formatCode>
                <c:ptCount val="21"/>
                <c:pt idx="1">
                  <c:v>280.37093884000001</c:v>
                </c:pt>
                <c:pt idx="2">
                  <c:v>105.339</c:v>
                </c:pt>
                <c:pt idx="7">
                  <c:v>3.8919759520000001</c:v>
                </c:pt>
                <c:pt idx="8">
                  <c:v>186.834</c:v>
                </c:pt>
                <c:pt idx="9">
                  <c:v>315.65600000000001</c:v>
                </c:pt>
                <c:pt idx="10">
                  <c:v>340.03699999999998</c:v>
                </c:pt>
                <c:pt idx="11">
                  <c:v>269.63</c:v>
                </c:pt>
                <c:pt idx="12">
                  <c:v>163.476</c:v>
                </c:pt>
                <c:pt idx="13">
                  <c:v>227.505</c:v>
                </c:pt>
                <c:pt idx="14">
                  <c:v>204.60400000000001</c:v>
                </c:pt>
                <c:pt idx="15">
                  <c:v>3.5480437870000001</c:v>
                </c:pt>
                <c:pt idx="16">
                  <c:v>94.045252439999999</c:v>
                </c:pt>
                <c:pt idx="17">
                  <c:v>13.842060008000001</c:v>
                </c:pt>
                <c:pt idx="18">
                  <c:v>45.448441946999999</c:v>
                </c:pt>
                <c:pt idx="20" formatCode="#\ ##0.0">
                  <c:v>2.3842629780000002</c:v>
                </c:pt>
              </c:numCache>
            </c:numRef>
          </c:val>
          <c:extLst>
            <c:ext xmlns:c16="http://schemas.microsoft.com/office/drawing/2014/chart" uri="{C3380CC4-5D6E-409C-BE32-E72D297353CC}">
              <c16:uniqueId val="{00000016-5813-4F70-A88A-F6C00BE7707A}"/>
            </c:ext>
          </c:extLst>
        </c:ser>
        <c:ser>
          <c:idx val="0"/>
          <c:order val="2"/>
          <c:tx>
            <c:strRef>
              <c:f>'Data Dia 43'!$C$12</c:f>
              <c:strCache>
                <c:ptCount val="1"/>
                <c:pt idx="0">
                  <c:v>Depåförsäkring</c:v>
                </c:pt>
              </c:strCache>
            </c:strRef>
          </c:tx>
          <c:spPr>
            <a:solidFill>
              <a:srgbClr val="E93E84"/>
            </a:solidFill>
            <a:ln>
              <a:noFill/>
            </a:ln>
            <a:effectLst/>
          </c:spPr>
          <c:invertIfNegative val="0"/>
          <c:cat>
            <c:multiLvlStrRef>
              <c:f>'Data Dia 43'!$A$13:$B$33</c:f>
              <c:multiLvlStrCache>
                <c:ptCount val="21"/>
                <c:lvl>
                  <c:pt idx="0">
                    <c:v>Alecta</c:v>
                  </c:pt>
                  <c:pt idx="1">
                    <c:v>Folksam</c:v>
                  </c:pt>
                  <c:pt idx="2">
                    <c:v>AMF Tjänstepension</c:v>
                  </c:pt>
                  <c:pt idx="3">
                    <c:v>Afa Försäkring</c:v>
                  </c:pt>
                  <c:pt idx="4">
                    <c:v>SPK Tjänstepension</c:v>
                  </c:pt>
                  <c:pt idx="5">
                    <c:v>FPK Tjänstepension</c:v>
                  </c:pt>
                  <c:pt idx="6">
                    <c:v>VFF Tjänstepension</c:v>
                  </c:pt>
                  <c:pt idx="7">
                    <c:v>Övriga</c:v>
                  </c:pt>
                  <c:pt idx="8">
                    <c:v>Skandia</c:v>
                  </c:pt>
                  <c:pt idx="9">
                    <c:v>SEB</c:v>
                  </c:pt>
                  <c:pt idx="10">
                    <c:v>Swedbank Försäkring</c:v>
                  </c:pt>
                  <c:pt idx="11">
                    <c:v>Länsförsäkringar</c:v>
                  </c:pt>
                  <c:pt idx="12">
                    <c:v>Nordea Liv</c:v>
                  </c:pt>
                  <c:pt idx="13">
                    <c:v>Handelsbanken</c:v>
                  </c:pt>
                  <c:pt idx="14">
                    <c:v>SPP</c:v>
                  </c:pt>
                  <c:pt idx="15">
                    <c:v>Avanza</c:v>
                  </c:pt>
                  <c:pt idx="16">
                    <c:v>Futur Pension</c:v>
                  </c:pt>
                  <c:pt idx="17">
                    <c:v>Nordnet</c:v>
                  </c:pt>
                  <c:pt idx="18">
                    <c:v>Movestic</c:v>
                  </c:pt>
                  <c:pt idx="19">
                    <c:v>Bliwa</c:v>
                  </c:pt>
                  <c:pt idx="20">
                    <c:v>Övriga</c:v>
                  </c:pt>
                </c:lvl>
                <c:lvl>
                  <c:pt idx="0">
                    <c:v>Tjänstepensionsföretag</c:v>
                  </c:pt>
                  <c:pt idx="8">
                    <c:v>Livförsäkringsföretag</c:v>
                  </c:pt>
                </c:lvl>
              </c:multiLvlStrCache>
            </c:multiLvlStrRef>
          </c:cat>
          <c:val>
            <c:numRef>
              <c:f>'Data Dia 43'!$C$13:$C$33</c:f>
              <c:numCache>
                <c:formatCode>#,##0</c:formatCode>
                <c:ptCount val="21"/>
                <c:pt idx="8">
                  <c:v>17.308394461999999</c:v>
                </c:pt>
                <c:pt idx="9">
                  <c:v>0.30860431599999999</c:v>
                </c:pt>
                <c:pt idx="10">
                  <c:v>50.030836333999986</c:v>
                </c:pt>
                <c:pt idx="12">
                  <c:v>134.74325644800001</c:v>
                </c:pt>
                <c:pt idx="13">
                  <c:v>60.005551000000004</c:v>
                </c:pt>
                <c:pt idx="15">
                  <c:v>262.94300000000004</c:v>
                </c:pt>
                <c:pt idx="16">
                  <c:v>141.33699999999999</c:v>
                </c:pt>
                <c:pt idx="17">
                  <c:v>139.327</c:v>
                </c:pt>
                <c:pt idx="18">
                  <c:v>25.27390995099999</c:v>
                </c:pt>
                <c:pt idx="20" formatCode="#\ ##0.0">
                  <c:v>2.5414297100000001</c:v>
                </c:pt>
              </c:numCache>
            </c:numRef>
          </c:val>
          <c:extLst>
            <c:ext xmlns:c16="http://schemas.microsoft.com/office/drawing/2014/chart" uri="{C3380CC4-5D6E-409C-BE32-E72D297353CC}">
              <c16:uniqueId val="{00000017-5813-4F70-A88A-F6C00BE7707A}"/>
            </c:ext>
          </c:extLst>
        </c:ser>
        <c:dLbls>
          <c:showLegendKey val="0"/>
          <c:showVal val="0"/>
          <c:showCatName val="0"/>
          <c:showSerName val="0"/>
          <c:showPercent val="0"/>
          <c:showBubbleSize val="0"/>
        </c:dLbls>
        <c:gapWidth val="80"/>
        <c:overlap val="100"/>
        <c:axId val="533070608"/>
        <c:axId val="533070936"/>
      </c:barChart>
      <c:catAx>
        <c:axId val="533070608"/>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max"/>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'Data Dia 5'!$B$8</c:f>
              <c:strCache>
                <c:ptCount val="1"/>
                <c:pt idx="0">
                  <c:v>Livförsäkringsföretag</c:v>
                </c:pt>
              </c:strCache>
            </c:strRef>
          </c:tx>
          <c:spPr>
            <a:solidFill>
              <a:srgbClr val="6679BB"/>
            </a:solidFill>
            <a:ln>
              <a:noFill/>
            </a:ln>
            <a:effectLst/>
          </c:spPr>
          <c:invertIfNegative val="0"/>
          <c:cat>
            <c:strRef>
              <c:f>'Data Dia 5'!$A$9:$A$16</c:f>
              <c:strCache>
                <c:ptCount val="8"/>
                <c:pt idx="0">
                  <c:v>2017</c:v>
                </c:pt>
                <c:pt idx="1">
                  <c:v>2018</c:v>
                </c:pt>
                <c:pt idx="2">
                  <c:v>2019</c:v>
                </c:pt>
                <c:pt idx="3">
                  <c:v>2020</c:v>
                </c:pt>
                <c:pt idx="4">
                  <c:v>2021</c:v>
                </c:pt>
                <c:pt idx="5">
                  <c:v>2022</c:v>
                </c:pt>
                <c:pt idx="6">
                  <c:v>2023</c:v>
                </c:pt>
                <c:pt idx="7">
                  <c:v>2024</c:v>
                </c:pt>
              </c:strCache>
            </c:strRef>
          </c:cat>
          <c:val>
            <c:numRef>
              <c:f>'Data Dia 5'!$B$9:$B$16</c:f>
              <c:numCache>
                <c:formatCode>#,##0</c:formatCode>
                <c:ptCount val="8"/>
                <c:pt idx="0">
                  <c:v>44</c:v>
                </c:pt>
                <c:pt idx="1">
                  <c:v>43</c:v>
                </c:pt>
                <c:pt idx="2">
                  <c:v>44</c:v>
                </c:pt>
                <c:pt idx="3">
                  <c:v>43</c:v>
                </c:pt>
                <c:pt idx="4">
                  <c:v>37</c:v>
                </c:pt>
                <c:pt idx="5">
                  <c:v>31</c:v>
                </c:pt>
                <c:pt idx="6">
                  <c:v>31</c:v>
                </c:pt>
                <c:pt idx="7">
                  <c:v>31</c:v>
                </c:pt>
              </c:numCache>
            </c:numRef>
          </c:val>
          <c:extLst>
            <c:ext xmlns:c16="http://schemas.microsoft.com/office/drawing/2014/chart" uri="{C3380CC4-5D6E-409C-BE32-E72D297353CC}">
              <c16:uniqueId val="{00000000-E629-4F74-BB3D-5E6AE4469060}"/>
            </c:ext>
          </c:extLst>
        </c:ser>
        <c:ser>
          <c:idx val="1"/>
          <c:order val="1"/>
          <c:tx>
            <c:strRef>
              <c:f>'Data Dia 5'!$C$8</c:f>
              <c:strCache>
                <c:ptCount val="1"/>
                <c:pt idx="0">
                  <c:v>Tjänstepensionsföretag</c:v>
                </c:pt>
              </c:strCache>
            </c:strRef>
          </c:tx>
          <c:spPr>
            <a:solidFill>
              <a:srgbClr val="FFD478"/>
            </a:solidFill>
            <a:ln>
              <a:noFill/>
            </a:ln>
            <a:effectLst/>
          </c:spPr>
          <c:invertIfNegative val="0"/>
          <c:cat>
            <c:strRef>
              <c:f>'Data Dia 5'!$A$9:$A$16</c:f>
              <c:strCache>
                <c:ptCount val="8"/>
                <c:pt idx="0">
                  <c:v>2017</c:v>
                </c:pt>
                <c:pt idx="1">
                  <c:v>2018</c:v>
                </c:pt>
                <c:pt idx="2">
                  <c:v>2019</c:v>
                </c:pt>
                <c:pt idx="3">
                  <c:v>2020</c:v>
                </c:pt>
                <c:pt idx="4">
                  <c:v>2021</c:v>
                </c:pt>
                <c:pt idx="5">
                  <c:v>2022</c:v>
                </c:pt>
                <c:pt idx="6">
                  <c:v>2023</c:v>
                </c:pt>
                <c:pt idx="7">
                  <c:v>2024</c:v>
                </c:pt>
              </c:strCache>
            </c:strRef>
          </c:cat>
          <c:val>
            <c:numRef>
              <c:f>'Data Dia 5'!$C$9:$C$16</c:f>
              <c:numCache>
                <c:formatCode>#,##0</c:formatCode>
                <c:ptCount val="8"/>
                <c:pt idx="3">
                  <c:v>1</c:v>
                </c:pt>
                <c:pt idx="4">
                  <c:v>14</c:v>
                </c:pt>
                <c:pt idx="5">
                  <c:v>16</c:v>
                </c:pt>
                <c:pt idx="6">
                  <c:v>14</c:v>
                </c:pt>
                <c:pt idx="7">
                  <c:v>14</c:v>
                </c:pt>
              </c:numCache>
            </c:numRef>
          </c:val>
          <c:extLst>
            <c:ext xmlns:c16="http://schemas.microsoft.com/office/drawing/2014/chart" uri="{C3380CC4-5D6E-409C-BE32-E72D297353CC}">
              <c16:uniqueId val="{00000001-E629-4F74-BB3D-5E6AE4469060}"/>
            </c:ext>
          </c:extLst>
        </c:ser>
        <c:ser>
          <c:idx val="2"/>
          <c:order val="2"/>
          <c:tx>
            <c:strRef>
              <c:f>'Data Dia 5'!$D$8</c:f>
              <c:strCache>
                <c:ptCount val="1"/>
                <c:pt idx="0">
                  <c:v>Skadeförsäkringsföretag</c:v>
                </c:pt>
              </c:strCache>
            </c:strRef>
          </c:tx>
          <c:spPr>
            <a:solidFill>
              <a:srgbClr val="E93E84"/>
            </a:solidFill>
            <a:ln>
              <a:noFill/>
            </a:ln>
            <a:effectLst/>
          </c:spPr>
          <c:invertIfNegative val="0"/>
          <c:cat>
            <c:strRef>
              <c:f>'Data Dia 5'!$A$9:$A$16</c:f>
              <c:strCache>
                <c:ptCount val="8"/>
                <c:pt idx="0">
                  <c:v>2017</c:v>
                </c:pt>
                <c:pt idx="1">
                  <c:v>2018</c:v>
                </c:pt>
                <c:pt idx="2">
                  <c:v>2019</c:v>
                </c:pt>
                <c:pt idx="3">
                  <c:v>2020</c:v>
                </c:pt>
                <c:pt idx="4">
                  <c:v>2021</c:v>
                </c:pt>
                <c:pt idx="5">
                  <c:v>2022</c:v>
                </c:pt>
                <c:pt idx="6">
                  <c:v>2023</c:v>
                </c:pt>
                <c:pt idx="7">
                  <c:v>2024</c:v>
                </c:pt>
              </c:strCache>
            </c:strRef>
          </c:cat>
          <c:val>
            <c:numRef>
              <c:f>'Data Dia 5'!$D$9:$D$16</c:f>
              <c:numCache>
                <c:formatCode>#,##0</c:formatCode>
                <c:ptCount val="8"/>
                <c:pt idx="0">
                  <c:v>245</c:v>
                </c:pt>
                <c:pt idx="1">
                  <c:v>217</c:v>
                </c:pt>
                <c:pt idx="2">
                  <c:v>242</c:v>
                </c:pt>
                <c:pt idx="3">
                  <c:v>227</c:v>
                </c:pt>
                <c:pt idx="4">
                  <c:v>227</c:v>
                </c:pt>
                <c:pt idx="5">
                  <c:v>206</c:v>
                </c:pt>
                <c:pt idx="6">
                  <c:v>202</c:v>
                </c:pt>
                <c:pt idx="7">
                  <c:v>202</c:v>
                </c:pt>
              </c:numCache>
            </c:numRef>
          </c:val>
          <c:extLst>
            <c:ext xmlns:c16="http://schemas.microsoft.com/office/drawing/2014/chart" uri="{C3380CC4-5D6E-409C-BE32-E72D297353CC}">
              <c16:uniqueId val="{00000002-E629-4F74-BB3D-5E6AE4469060}"/>
            </c:ext>
          </c:extLst>
        </c:ser>
        <c:ser>
          <c:idx val="3"/>
          <c:order val="3"/>
          <c:tx>
            <c:strRef>
              <c:f>'Data Dia 5'!$E$8</c:f>
              <c:strCache>
                <c:ptCount val="1"/>
                <c:pt idx="0">
                  <c:v>Understödsföreningar</c:v>
                </c:pt>
              </c:strCache>
            </c:strRef>
          </c:tx>
          <c:spPr>
            <a:solidFill>
              <a:srgbClr val="C6DE89"/>
            </a:solidFill>
            <a:ln>
              <a:noFill/>
            </a:ln>
            <a:effectLst/>
          </c:spPr>
          <c:invertIfNegative val="0"/>
          <c:cat>
            <c:strRef>
              <c:f>'Data Dia 5'!$A$9:$A$16</c:f>
              <c:strCache>
                <c:ptCount val="8"/>
                <c:pt idx="0">
                  <c:v>2017</c:v>
                </c:pt>
                <c:pt idx="1">
                  <c:v>2018</c:v>
                </c:pt>
                <c:pt idx="2">
                  <c:v>2019</c:v>
                </c:pt>
                <c:pt idx="3">
                  <c:v>2020</c:v>
                </c:pt>
                <c:pt idx="4">
                  <c:v>2021</c:v>
                </c:pt>
                <c:pt idx="5">
                  <c:v>2022</c:v>
                </c:pt>
                <c:pt idx="6">
                  <c:v>2023</c:v>
                </c:pt>
                <c:pt idx="7">
                  <c:v>2024</c:v>
                </c:pt>
              </c:strCache>
            </c:strRef>
          </c:cat>
          <c:val>
            <c:numRef>
              <c:f>'Data Dia 5'!$E$9:$E$16</c:f>
              <c:numCache>
                <c:formatCode>#,##0</c:formatCode>
                <c:ptCount val="8"/>
                <c:pt idx="0">
                  <c:v>58</c:v>
                </c:pt>
                <c:pt idx="1">
                  <c:v>55</c:v>
                </c:pt>
                <c:pt idx="2">
                  <c:v>55</c:v>
                </c:pt>
                <c:pt idx="3">
                  <c:v>54</c:v>
                </c:pt>
                <c:pt idx="4">
                  <c:v>37</c:v>
                </c:pt>
                <c:pt idx="5">
                  <c:v>25</c:v>
                </c:pt>
                <c:pt idx="6">
                  <c:v>24</c:v>
                </c:pt>
                <c:pt idx="7">
                  <c:v>20</c:v>
                </c:pt>
              </c:numCache>
            </c:numRef>
          </c:val>
          <c:extLst>
            <c:ext xmlns:c16="http://schemas.microsoft.com/office/drawing/2014/chart" uri="{C3380CC4-5D6E-409C-BE32-E72D297353CC}">
              <c16:uniqueId val="{00000003-E629-4F74-BB3D-5E6AE4469060}"/>
            </c:ext>
          </c:extLst>
        </c:ser>
        <c:dLbls>
          <c:showLegendKey val="0"/>
          <c:showVal val="0"/>
          <c:showCatName val="0"/>
          <c:showSerName val="0"/>
          <c:showPercent val="0"/>
          <c:showBubbleSize val="0"/>
        </c:dLbls>
        <c:gapWidth val="80"/>
        <c:overlap val="100"/>
        <c:axId val="533070608"/>
        <c:axId val="533070936"/>
      </c:barChart>
      <c:lineChart>
        <c:grouping val="standard"/>
        <c:varyColors val="0"/>
        <c:ser>
          <c:idx val="4"/>
          <c:order val="4"/>
          <c:tx>
            <c:strRef>
              <c:f>'Data Dia 5'!$I$8</c:f>
              <c:strCache>
                <c:ptCount val="1"/>
                <c:pt idx="0">
                  <c:v>Antal anställda (höger axel)</c:v>
                </c:pt>
              </c:strCache>
            </c:strRef>
          </c:tx>
          <c:spPr>
            <a:ln w="28575" cap="rnd">
              <a:solidFill>
                <a:sysClr val="windowText" lastClr="000000"/>
              </a:solidFill>
              <a:round/>
            </a:ln>
            <a:effectLst/>
          </c:spPr>
          <c:marker>
            <c:symbol val="none"/>
          </c:marker>
          <c:cat>
            <c:strRef>
              <c:f>'Data Dia 5'!$A$9:$A$16</c:f>
              <c:strCache>
                <c:ptCount val="8"/>
                <c:pt idx="0">
                  <c:v>2017</c:v>
                </c:pt>
                <c:pt idx="1">
                  <c:v>2018</c:v>
                </c:pt>
                <c:pt idx="2">
                  <c:v>2019</c:v>
                </c:pt>
                <c:pt idx="3">
                  <c:v>2020</c:v>
                </c:pt>
                <c:pt idx="4">
                  <c:v>2021</c:v>
                </c:pt>
                <c:pt idx="5">
                  <c:v>2022</c:v>
                </c:pt>
                <c:pt idx="6">
                  <c:v>2023</c:v>
                </c:pt>
                <c:pt idx="7">
                  <c:v>2024</c:v>
                </c:pt>
              </c:strCache>
            </c:strRef>
          </c:cat>
          <c:val>
            <c:numRef>
              <c:f>'Data Dia 5'!$I$9:$I$16</c:f>
              <c:numCache>
                <c:formatCode>#,##0</c:formatCode>
                <c:ptCount val="8"/>
                <c:pt idx="0">
                  <c:v>19600</c:v>
                </c:pt>
                <c:pt idx="1">
                  <c:v>20300</c:v>
                </c:pt>
                <c:pt idx="2">
                  <c:v>21200</c:v>
                </c:pt>
                <c:pt idx="3">
                  <c:v>22000</c:v>
                </c:pt>
                <c:pt idx="4">
                  <c:v>22000</c:v>
                </c:pt>
                <c:pt idx="5">
                  <c:v>22800</c:v>
                </c:pt>
                <c:pt idx="6">
                  <c:v>23900</c:v>
                </c:pt>
                <c:pt idx="7">
                  <c:v>24800</c:v>
                </c:pt>
              </c:numCache>
            </c:numRef>
          </c:val>
          <c:smooth val="0"/>
          <c:extLst>
            <c:ext xmlns:c16="http://schemas.microsoft.com/office/drawing/2014/chart" uri="{C3380CC4-5D6E-409C-BE32-E72D297353CC}">
              <c16:uniqueId val="{00000004-E629-4F74-BB3D-5E6AE4469060}"/>
            </c:ext>
          </c:extLst>
        </c:ser>
        <c:dLbls>
          <c:showLegendKey val="0"/>
          <c:showVal val="0"/>
          <c:showCatName val="0"/>
          <c:showSerName val="0"/>
          <c:showPercent val="0"/>
          <c:showBubbleSize val="0"/>
        </c:dLbls>
        <c:marker val="1"/>
        <c:smooth val="0"/>
        <c:axId val="1606091072"/>
        <c:axId val="1606077152"/>
      </c:line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max val="50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valAx>
        <c:axId val="1606077152"/>
        <c:scaling>
          <c:orientation val="minMax"/>
        </c:scaling>
        <c:delete val="0"/>
        <c:axPos val="r"/>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1606091072"/>
        <c:crosses val="max"/>
        <c:crossBetween val="between"/>
      </c:valAx>
      <c:catAx>
        <c:axId val="1606091072"/>
        <c:scaling>
          <c:orientation val="minMax"/>
        </c:scaling>
        <c:delete val="1"/>
        <c:axPos val="b"/>
        <c:numFmt formatCode="General" sourceLinked="1"/>
        <c:majorTickMark val="out"/>
        <c:minorTickMark val="none"/>
        <c:tickLblPos val="nextTo"/>
        <c:crossAx val="160607715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'Data Dia 44'!$B$8</c:f>
              <c:strCache>
                <c:ptCount val="1"/>
                <c:pt idx="0">
                  <c:v>Obligationer och räntebärande tillgångar</c:v>
                </c:pt>
              </c:strCache>
            </c:strRef>
          </c:tx>
          <c:spPr>
            <a:solidFill>
              <a:srgbClr val="6679BB"/>
            </a:solidFill>
            <a:ln>
              <a:noFill/>
            </a:ln>
            <a:effectLst/>
          </c:spPr>
          <c:invertIfNegative val="0"/>
          <c:cat>
            <c:numRef>
              <c:f>'Data Dia 44'!$A$9:$A$18</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44'!$B$9:$B$18</c:f>
              <c:numCache>
                <c:formatCode>#\ ##0.0</c:formatCode>
                <c:ptCount val="10"/>
                <c:pt idx="0">
                  <c:v>1487.1283710289999</c:v>
                </c:pt>
                <c:pt idx="1">
                  <c:v>1476.2295431389998</c:v>
                </c:pt>
                <c:pt idx="2">
                  <c:v>1544.0272665729995</c:v>
                </c:pt>
                <c:pt idx="3">
                  <c:v>1604.4181584959999</c:v>
                </c:pt>
                <c:pt idx="4">
                  <c:v>1641.5838086230006</c:v>
                </c:pt>
                <c:pt idx="5">
                  <c:v>1672.4138547320001</c:v>
                </c:pt>
                <c:pt idx="6">
                  <c:v>1807.6667241199996</c:v>
                </c:pt>
                <c:pt idx="7">
                  <c:v>1658.0998303760005</c:v>
                </c:pt>
                <c:pt idx="8">
                  <c:v>1775.750926191</c:v>
                </c:pt>
                <c:pt idx="9">
                  <c:v>1884.0702861220004</c:v>
                </c:pt>
              </c:numCache>
            </c:numRef>
          </c:val>
          <c:extLst>
            <c:ext xmlns:c16="http://schemas.microsoft.com/office/drawing/2014/chart" uri="{C3380CC4-5D6E-409C-BE32-E72D297353CC}">
              <c16:uniqueId val="{00000000-457B-4302-A597-C43895B51D99}"/>
            </c:ext>
          </c:extLst>
        </c:ser>
        <c:ser>
          <c:idx val="1"/>
          <c:order val="1"/>
          <c:tx>
            <c:strRef>
              <c:f>'Data Dia 44'!$C$8</c:f>
              <c:strCache>
                <c:ptCount val="1"/>
                <c:pt idx="0">
                  <c:v>Aktier &amp; Fonder</c:v>
                </c:pt>
              </c:strCache>
            </c:strRef>
          </c:tx>
          <c:spPr>
            <a:solidFill>
              <a:srgbClr val="FFD478"/>
            </a:solidFill>
            <a:ln>
              <a:noFill/>
            </a:ln>
            <a:effectLst/>
          </c:spPr>
          <c:invertIfNegative val="0"/>
          <c:cat>
            <c:numRef>
              <c:f>'Data Dia 44'!$A$9:$A$18</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44'!$C$9:$C$18</c:f>
              <c:numCache>
                <c:formatCode>#\ ##0.0</c:formatCode>
                <c:ptCount val="10"/>
                <c:pt idx="0">
                  <c:v>1257.9512182959998</c:v>
                </c:pt>
                <c:pt idx="1">
                  <c:v>1271.6986311649998</c:v>
                </c:pt>
                <c:pt idx="2">
                  <c:v>1387.870076659</c:v>
                </c:pt>
                <c:pt idx="3">
                  <c:v>1302.6521479969999</c:v>
                </c:pt>
                <c:pt idx="4">
                  <c:v>1583.7040144770006</c:v>
                </c:pt>
                <c:pt idx="5">
                  <c:v>1747.4937772380001</c:v>
                </c:pt>
                <c:pt idx="6">
                  <c:v>2472.5414976609995</c:v>
                </c:pt>
                <c:pt idx="7">
                  <c:v>2262.3529568270001</c:v>
                </c:pt>
                <c:pt idx="8">
                  <c:v>2361.3462746149999</c:v>
                </c:pt>
                <c:pt idx="9">
                  <c:v>2584.0057662380004</c:v>
                </c:pt>
              </c:numCache>
            </c:numRef>
          </c:val>
          <c:extLst>
            <c:ext xmlns:c16="http://schemas.microsoft.com/office/drawing/2014/chart" uri="{C3380CC4-5D6E-409C-BE32-E72D297353CC}">
              <c16:uniqueId val="{00000001-457B-4302-A597-C43895B51D99}"/>
            </c:ext>
          </c:extLst>
        </c:ser>
        <c:ser>
          <c:idx val="2"/>
          <c:order val="2"/>
          <c:tx>
            <c:strRef>
              <c:f>'Data Dia 44'!$D$8</c:f>
              <c:strCache>
                <c:ptCount val="1"/>
                <c:pt idx="0">
                  <c:v>Fastigheter</c:v>
                </c:pt>
              </c:strCache>
            </c:strRef>
          </c:tx>
          <c:spPr>
            <a:solidFill>
              <a:srgbClr val="E93E84"/>
            </a:solidFill>
            <a:ln>
              <a:noFill/>
            </a:ln>
            <a:effectLst/>
          </c:spPr>
          <c:invertIfNegative val="0"/>
          <c:cat>
            <c:numRef>
              <c:f>'Data Dia 44'!$A$9:$A$18</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44'!$D$9:$D$18</c:f>
              <c:numCache>
                <c:formatCode>#\ ##0.0</c:formatCode>
                <c:ptCount val="10"/>
                <c:pt idx="0">
                  <c:v>174.956601581</c:v>
                </c:pt>
                <c:pt idx="1">
                  <c:v>194.11181601799998</c:v>
                </c:pt>
                <c:pt idx="2">
                  <c:v>210.863203688</c:v>
                </c:pt>
                <c:pt idx="3">
                  <c:v>232.86648673400001</c:v>
                </c:pt>
                <c:pt idx="4">
                  <c:v>260.70216136599998</c:v>
                </c:pt>
                <c:pt idx="5">
                  <c:v>202.11055987799998</c:v>
                </c:pt>
                <c:pt idx="6">
                  <c:v>223.02972466400001</c:v>
                </c:pt>
                <c:pt idx="7">
                  <c:v>225.725401715</c:v>
                </c:pt>
                <c:pt idx="8">
                  <c:v>218.16178069599997</c:v>
                </c:pt>
                <c:pt idx="9">
                  <c:v>235.64425722600001</c:v>
                </c:pt>
              </c:numCache>
            </c:numRef>
          </c:val>
          <c:extLst>
            <c:ext xmlns:c16="http://schemas.microsoft.com/office/drawing/2014/chart" uri="{C3380CC4-5D6E-409C-BE32-E72D297353CC}">
              <c16:uniqueId val="{00000002-457B-4302-A597-C43895B51D99}"/>
            </c:ext>
          </c:extLst>
        </c:ser>
        <c:ser>
          <c:idx val="3"/>
          <c:order val="3"/>
          <c:tx>
            <c:strRef>
              <c:f>'Data Dia 44'!$E$8</c:f>
              <c:strCache>
                <c:ptCount val="1"/>
                <c:pt idx="0">
                  <c:v>Övriga tillgångar</c:v>
                </c:pt>
              </c:strCache>
            </c:strRef>
          </c:tx>
          <c:spPr>
            <a:solidFill>
              <a:srgbClr val="C6DE89"/>
            </a:solidFill>
            <a:ln>
              <a:noFill/>
            </a:ln>
            <a:effectLst/>
          </c:spPr>
          <c:invertIfNegative val="0"/>
          <c:cat>
            <c:numRef>
              <c:f>'Data Dia 44'!$A$9:$A$18</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44'!$E$9:$E$18</c:f>
              <c:numCache>
                <c:formatCode>#\ ##0.0</c:formatCode>
                <c:ptCount val="10"/>
                <c:pt idx="0">
                  <c:v>12.445221700999994</c:v>
                </c:pt>
                <c:pt idx="1">
                  <c:v>37.097905620999988</c:v>
                </c:pt>
                <c:pt idx="2">
                  <c:v>63.78916108899999</c:v>
                </c:pt>
                <c:pt idx="3">
                  <c:v>24.744902770000007</c:v>
                </c:pt>
                <c:pt idx="4">
                  <c:v>39.747052375000017</c:v>
                </c:pt>
                <c:pt idx="5">
                  <c:v>17.246371260000007</c:v>
                </c:pt>
                <c:pt idx="8">
                  <c:v>57.954604871999997</c:v>
                </c:pt>
              </c:numCache>
            </c:numRef>
          </c:val>
          <c:extLst>
            <c:ext xmlns:c16="http://schemas.microsoft.com/office/drawing/2014/chart" uri="{C3380CC4-5D6E-409C-BE32-E72D297353CC}">
              <c16:uniqueId val="{00000003-457B-4302-A597-C43895B51D99}"/>
            </c:ext>
          </c:extLst>
        </c:ser>
        <c:dLbls>
          <c:showLegendKey val="0"/>
          <c:showVal val="0"/>
          <c:showCatName val="0"/>
          <c:showSerName val="0"/>
          <c:showPercent val="0"/>
          <c:showBubbleSize val="0"/>
        </c:dLbls>
        <c:gapWidth val="80"/>
        <c:overlap val="10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spPr>
        <a:noFill/>
        <a:ln>
          <a:noFill/>
        </a:ln>
        <a:effectLst/>
      </c:spPr>
    </c:plotArea>
    <c:legend>
      <c:legendPos val="b"/>
      <c:layout>
        <c:manualLayout>
          <c:xMode val="edge"/>
          <c:yMode val="edge"/>
          <c:x val="1.6509495136637325E-2"/>
          <c:y val="0.94535777370702689"/>
          <c:w val="0.97403983325613708"/>
          <c:h val="3.6460549366229049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'Data Dia 45'!$B$8</c:f>
              <c:strCache>
                <c:ptCount val="1"/>
                <c:pt idx="0">
                  <c:v>Årlig totalavkastning</c:v>
                </c:pt>
              </c:strCache>
            </c:strRef>
          </c:tx>
          <c:spPr>
            <a:ln w="28575" cap="rnd">
              <a:solidFill>
                <a:srgbClr val="6679BB"/>
              </a:solidFill>
              <a:round/>
            </a:ln>
            <a:effectLst/>
          </c:spPr>
          <c:marker>
            <c:symbol val="none"/>
          </c:marker>
          <c:cat>
            <c:strRef>
              <c:f>'Data Dia 45'!$A$9:$A$30</c:f>
              <c:strCache>
                <c:ptCount val="22"/>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pt idx="21">
                  <c:v>2024</c:v>
                </c:pt>
              </c:strCache>
            </c:strRef>
          </c:cat>
          <c:val>
            <c:numRef>
              <c:f>'Data Dia 45'!$B$9:$B$30</c:f>
              <c:numCache>
                <c:formatCode>General</c:formatCode>
                <c:ptCount val="22"/>
                <c:pt idx="0">
                  <c:v>9.6</c:v>
                </c:pt>
                <c:pt idx="1">
                  <c:v>9.1999999999999993</c:v>
                </c:pt>
                <c:pt idx="2">
                  <c:v>14.4</c:v>
                </c:pt>
                <c:pt idx="3">
                  <c:v>8.5</c:v>
                </c:pt>
                <c:pt idx="4">
                  <c:v>3.8</c:v>
                </c:pt>
                <c:pt idx="5">
                  <c:v>-7.2</c:v>
                </c:pt>
                <c:pt idx="6">
                  <c:v>11.9</c:v>
                </c:pt>
                <c:pt idx="7">
                  <c:v>8.8000000000000007</c:v>
                </c:pt>
                <c:pt idx="8">
                  <c:v>2.2000000000000002</c:v>
                </c:pt>
                <c:pt idx="9" formatCode="0.0">
                  <c:v>8.6971503904869518</c:v>
                </c:pt>
                <c:pt idx="10" formatCode="0.0">
                  <c:v>7.883798483147114</c:v>
                </c:pt>
                <c:pt idx="11" formatCode="0.0">
                  <c:v>12.504964670231415</c:v>
                </c:pt>
                <c:pt idx="12" formatCode="0.0">
                  <c:v>4.5872785288287465</c:v>
                </c:pt>
                <c:pt idx="13" formatCode="0.0">
                  <c:v>6.6328201142882781</c:v>
                </c:pt>
                <c:pt idx="14" formatCode="0.0">
                  <c:v>6.3</c:v>
                </c:pt>
                <c:pt idx="15" formatCode="0.0">
                  <c:v>0.4</c:v>
                </c:pt>
                <c:pt idx="16" formatCode="0.0">
                  <c:v>12.43</c:v>
                </c:pt>
                <c:pt idx="17">
                  <c:v>4.79</c:v>
                </c:pt>
                <c:pt idx="18" formatCode="0.0">
                  <c:v>15.57</c:v>
                </c:pt>
                <c:pt idx="19">
                  <c:v>-7.2</c:v>
                </c:pt>
                <c:pt idx="20">
                  <c:v>7.1</c:v>
                </c:pt>
                <c:pt idx="21">
                  <c:v>6.6</c:v>
                </c:pt>
              </c:numCache>
            </c:numRef>
          </c:val>
          <c:smooth val="0"/>
          <c:extLst>
            <c:ext xmlns:c16="http://schemas.microsoft.com/office/drawing/2014/chart" uri="{C3380CC4-5D6E-409C-BE32-E72D297353CC}">
              <c16:uniqueId val="{00000000-EB4A-441D-8FC6-C84577D39693}"/>
            </c:ext>
          </c:extLst>
        </c:ser>
        <c:ser>
          <c:idx val="1"/>
          <c:order val="1"/>
          <c:tx>
            <c:strRef>
              <c:f>'Data Dia 45'!$C$8</c:f>
              <c:strCache>
                <c:ptCount val="1"/>
                <c:pt idx="0">
                  <c:v>Genomsnittlig årlig totalavkastning 2003-2024</c:v>
                </c:pt>
              </c:strCache>
            </c:strRef>
          </c:tx>
          <c:spPr>
            <a:ln w="28575" cap="rnd">
              <a:solidFill>
                <a:srgbClr val="FFD478"/>
              </a:solidFill>
              <a:prstDash val="dash"/>
              <a:round/>
            </a:ln>
            <a:effectLst/>
          </c:spPr>
          <c:marker>
            <c:symbol val="none"/>
          </c:marker>
          <c:cat>
            <c:strRef>
              <c:f>'Data Dia 45'!$A$9:$A$30</c:f>
              <c:strCache>
                <c:ptCount val="22"/>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pt idx="21">
                  <c:v>2024</c:v>
                </c:pt>
              </c:strCache>
            </c:strRef>
          </c:cat>
          <c:val>
            <c:numRef>
              <c:f>'Data Dia 45'!$C$9:$C$30</c:f>
              <c:numCache>
                <c:formatCode>General</c:formatCode>
                <c:ptCount val="22"/>
                <c:pt idx="0">
                  <c:v>6.7</c:v>
                </c:pt>
                <c:pt idx="1">
                  <c:v>6.7</c:v>
                </c:pt>
                <c:pt idx="2">
                  <c:v>6.7</c:v>
                </c:pt>
                <c:pt idx="3">
                  <c:v>6.7</c:v>
                </c:pt>
                <c:pt idx="4">
                  <c:v>6.7</c:v>
                </c:pt>
                <c:pt idx="5">
                  <c:v>6.7</c:v>
                </c:pt>
                <c:pt idx="6">
                  <c:v>6.7</c:v>
                </c:pt>
                <c:pt idx="7">
                  <c:v>6.7</c:v>
                </c:pt>
                <c:pt idx="8">
                  <c:v>6.7</c:v>
                </c:pt>
                <c:pt idx="9">
                  <c:v>6.7</c:v>
                </c:pt>
                <c:pt idx="10">
                  <c:v>6.7</c:v>
                </c:pt>
                <c:pt idx="11">
                  <c:v>6.7</c:v>
                </c:pt>
                <c:pt idx="12">
                  <c:v>6.7</c:v>
                </c:pt>
                <c:pt idx="13">
                  <c:v>6.7</c:v>
                </c:pt>
                <c:pt idx="14">
                  <c:v>6.7</c:v>
                </c:pt>
                <c:pt idx="15">
                  <c:v>6.7</c:v>
                </c:pt>
                <c:pt idx="16">
                  <c:v>6.7</c:v>
                </c:pt>
                <c:pt idx="17">
                  <c:v>6.7</c:v>
                </c:pt>
                <c:pt idx="18">
                  <c:v>6.7</c:v>
                </c:pt>
                <c:pt idx="19">
                  <c:v>6.7</c:v>
                </c:pt>
                <c:pt idx="20">
                  <c:v>6.7</c:v>
                </c:pt>
                <c:pt idx="21">
                  <c:v>6.7</c:v>
                </c:pt>
              </c:numCache>
            </c:numRef>
          </c:val>
          <c:smooth val="0"/>
          <c:extLst>
            <c:ext xmlns:c16="http://schemas.microsoft.com/office/drawing/2014/chart" uri="{C3380CC4-5D6E-409C-BE32-E72D297353CC}">
              <c16:uniqueId val="{00000001-EB4A-441D-8FC6-C84577D39693}"/>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tickLblSkip val="2"/>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'Data Dia 6'!$B$8</c:f>
              <c:strCache>
                <c:ptCount val="1"/>
                <c:pt idx="0">
                  <c:v>Andel kvinnor, försäkringsbranschen</c:v>
                </c:pt>
              </c:strCache>
            </c:strRef>
          </c:tx>
          <c:spPr>
            <a:ln w="28575" cap="rnd">
              <a:solidFill>
                <a:srgbClr val="6679BB"/>
              </a:solidFill>
              <a:round/>
            </a:ln>
            <a:effectLst/>
          </c:spPr>
          <c:marker>
            <c:symbol val="none"/>
          </c:marker>
          <c:cat>
            <c:strRef>
              <c:f>'Data Dia 6'!$A$9:$A$31</c:f>
              <c:strCach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strCache>
            </c:strRef>
          </c:cat>
          <c:val>
            <c:numRef>
              <c:f>'Data Dia 6'!$B$9:$B$31</c:f>
              <c:numCache>
                <c:formatCode>0.0</c:formatCode>
                <c:ptCount val="23"/>
                <c:pt idx="0">
                  <c:v>56.925643164175277</c:v>
                </c:pt>
                <c:pt idx="1">
                  <c:v>57.199975010932718</c:v>
                </c:pt>
                <c:pt idx="2">
                  <c:v>56.699875466998755</c:v>
                </c:pt>
                <c:pt idx="3">
                  <c:v>56.377799415774099</c:v>
                </c:pt>
                <c:pt idx="4">
                  <c:v>56.367636274749451</c:v>
                </c:pt>
                <c:pt idx="5">
                  <c:v>55.619982158786797</c:v>
                </c:pt>
                <c:pt idx="6">
                  <c:v>55.723505434782609</c:v>
                </c:pt>
                <c:pt idx="7">
                  <c:v>54.815239186479516</c:v>
                </c:pt>
                <c:pt idx="8">
                  <c:v>55.534071600164062</c:v>
                </c:pt>
                <c:pt idx="9">
                  <c:v>54.833180987202923</c:v>
                </c:pt>
                <c:pt idx="10">
                  <c:v>55.217142857142861</c:v>
                </c:pt>
                <c:pt idx="11">
                  <c:v>55.158037072511128</c:v>
                </c:pt>
                <c:pt idx="12">
                  <c:v>55.146457208312881</c:v>
                </c:pt>
                <c:pt idx="13">
                  <c:v>54.867634500426988</c:v>
                </c:pt>
                <c:pt idx="14">
                  <c:v>54.788673745575679</c:v>
                </c:pt>
                <c:pt idx="15">
                  <c:v>54.795357361026269</c:v>
                </c:pt>
                <c:pt idx="16">
                  <c:v>54.975674480318446</c:v>
                </c:pt>
                <c:pt idx="17">
                  <c:v>54.804974561899378</c:v>
                </c:pt>
                <c:pt idx="18">
                  <c:v>53.772683858643745</c:v>
                </c:pt>
                <c:pt idx="19">
                  <c:v>53.807428908340512</c:v>
                </c:pt>
                <c:pt idx="20" formatCode="General">
                  <c:v>53.7</c:v>
                </c:pt>
                <c:pt idx="21">
                  <c:v>54.009621418113369</c:v>
                </c:pt>
                <c:pt idx="22" formatCode="General">
                  <c:v>53.4</c:v>
                </c:pt>
              </c:numCache>
            </c:numRef>
          </c:val>
          <c:smooth val="0"/>
          <c:extLst>
            <c:ext xmlns:c16="http://schemas.microsoft.com/office/drawing/2014/chart" uri="{C3380CC4-5D6E-409C-BE32-E72D297353CC}">
              <c16:uniqueId val="{00000000-A41D-4490-A64D-E462B2FDE896}"/>
            </c:ext>
          </c:extLst>
        </c:ser>
        <c:ser>
          <c:idx val="1"/>
          <c:order val="1"/>
          <c:tx>
            <c:strRef>
              <c:f>'Data Dia 6'!$C$8</c:f>
              <c:strCache>
                <c:ptCount val="1"/>
                <c:pt idx="0">
                  <c:v>Andel chefer som är kvinnor, försäkringsbranschen</c:v>
                </c:pt>
              </c:strCache>
            </c:strRef>
          </c:tx>
          <c:spPr>
            <a:ln w="28575" cap="rnd">
              <a:solidFill>
                <a:srgbClr val="6679BB"/>
              </a:solidFill>
              <a:prstDash val="sysDash"/>
              <a:round/>
            </a:ln>
            <a:effectLst/>
          </c:spPr>
          <c:marker>
            <c:symbol val="none"/>
          </c:marker>
          <c:cat>
            <c:strRef>
              <c:f>'Data Dia 6'!$A$9:$A$31</c:f>
              <c:strCach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strCache>
            </c:strRef>
          </c:cat>
          <c:val>
            <c:numRef>
              <c:f>'Data Dia 6'!$C$9:$C$31</c:f>
              <c:numCache>
                <c:formatCode>0.0</c:formatCode>
                <c:ptCount val="23"/>
                <c:pt idx="0">
                  <c:v>36.400541271989177</c:v>
                </c:pt>
                <c:pt idx="1">
                  <c:v>37.00787401574803</c:v>
                </c:pt>
                <c:pt idx="2">
                  <c:v>37.5</c:v>
                </c:pt>
                <c:pt idx="3">
                  <c:v>40</c:v>
                </c:pt>
                <c:pt idx="4">
                  <c:v>39.037854889589909</c:v>
                </c:pt>
                <c:pt idx="5">
                  <c:v>40.402684563758392</c:v>
                </c:pt>
                <c:pt idx="6">
                  <c:v>46.178600160901048</c:v>
                </c:pt>
                <c:pt idx="7">
                  <c:v>42.28045325779037</c:v>
                </c:pt>
                <c:pt idx="8">
                  <c:v>45.257903494176375</c:v>
                </c:pt>
                <c:pt idx="9">
                  <c:v>43.39622641509434</c:v>
                </c:pt>
                <c:pt idx="10">
                  <c:v>44.047619047619051</c:v>
                </c:pt>
                <c:pt idx="11">
                  <c:v>42.992992992992995</c:v>
                </c:pt>
                <c:pt idx="12">
                  <c:v>45.217853347502654</c:v>
                </c:pt>
                <c:pt idx="13">
                  <c:v>44.545943041375601</c:v>
                </c:pt>
                <c:pt idx="14">
                  <c:v>45.170295924064767</c:v>
                </c:pt>
                <c:pt idx="15">
                  <c:v>45.915324985092425</c:v>
                </c:pt>
                <c:pt idx="16">
                  <c:v>47.215496368038743</c:v>
                </c:pt>
                <c:pt idx="17">
                  <c:v>47.175421209117935</c:v>
                </c:pt>
                <c:pt idx="18">
                  <c:v>46.875</c:v>
                </c:pt>
                <c:pt idx="19">
                  <c:v>47.190517998244076</c:v>
                </c:pt>
                <c:pt idx="20" formatCode="General">
                  <c:v>45.9</c:v>
                </c:pt>
                <c:pt idx="21">
                  <c:v>46.886156287187625</c:v>
                </c:pt>
                <c:pt idx="22" formatCode="General">
                  <c:v>48</c:v>
                </c:pt>
              </c:numCache>
            </c:numRef>
          </c:val>
          <c:smooth val="0"/>
          <c:extLst>
            <c:ext xmlns:c16="http://schemas.microsoft.com/office/drawing/2014/chart" uri="{C3380CC4-5D6E-409C-BE32-E72D297353CC}">
              <c16:uniqueId val="{00000001-A41D-4490-A64D-E462B2FDE896}"/>
            </c:ext>
          </c:extLst>
        </c:ser>
        <c:ser>
          <c:idx val="2"/>
          <c:order val="2"/>
          <c:tx>
            <c:strRef>
              <c:f>'Data Dia 6'!$D$8</c:f>
              <c:strCache>
                <c:ptCount val="1"/>
                <c:pt idx="0">
                  <c:v>Andel kvinnor, näringslivet</c:v>
                </c:pt>
              </c:strCache>
            </c:strRef>
          </c:tx>
          <c:spPr>
            <a:ln w="28575" cap="rnd">
              <a:solidFill>
                <a:srgbClr val="FFD478"/>
              </a:solidFill>
              <a:round/>
            </a:ln>
            <a:effectLst/>
          </c:spPr>
          <c:marker>
            <c:symbol val="none"/>
          </c:marker>
          <c:cat>
            <c:strRef>
              <c:f>'Data Dia 6'!$A$9:$A$31</c:f>
              <c:strCach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strCache>
            </c:strRef>
          </c:cat>
          <c:val>
            <c:numRef>
              <c:f>'Data Dia 6'!$D$9:$D$31</c:f>
              <c:numCache>
                <c:formatCode>General</c:formatCode>
                <c:ptCount val="23"/>
                <c:pt idx="0">
                  <c:v>35.700000000000003</c:v>
                </c:pt>
                <c:pt idx="1">
                  <c:v>36.1</c:v>
                </c:pt>
                <c:pt idx="2">
                  <c:v>36.299999999999997</c:v>
                </c:pt>
                <c:pt idx="3">
                  <c:v>36.1</c:v>
                </c:pt>
                <c:pt idx="4">
                  <c:v>36.6</c:v>
                </c:pt>
                <c:pt idx="5">
                  <c:v>36.6</c:v>
                </c:pt>
                <c:pt idx="6">
                  <c:v>36.9</c:v>
                </c:pt>
                <c:pt idx="7">
                  <c:v>37.799999999999997</c:v>
                </c:pt>
                <c:pt idx="8">
                  <c:v>37.700000000000003</c:v>
                </c:pt>
                <c:pt idx="9">
                  <c:v>38.6</c:v>
                </c:pt>
                <c:pt idx="10">
                  <c:v>38.9</c:v>
                </c:pt>
                <c:pt idx="11">
                  <c:v>38.799999999999997</c:v>
                </c:pt>
                <c:pt idx="12">
                  <c:v>38.799999999999997</c:v>
                </c:pt>
                <c:pt idx="13">
                  <c:v>39</c:v>
                </c:pt>
                <c:pt idx="14">
                  <c:v>37.700000000000003</c:v>
                </c:pt>
                <c:pt idx="15">
                  <c:v>38.299999999999997</c:v>
                </c:pt>
                <c:pt idx="16">
                  <c:v>38.200000000000003</c:v>
                </c:pt>
                <c:pt idx="17">
                  <c:v>37.799999999999997</c:v>
                </c:pt>
                <c:pt idx="18">
                  <c:v>37.6</c:v>
                </c:pt>
                <c:pt idx="19" formatCode="0.0">
                  <c:v>38</c:v>
                </c:pt>
                <c:pt idx="20" formatCode="0.0">
                  <c:v>38.700000000000003</c:v>
                </c:pt>
                <c:pt idx="21">
                  <c:v>38.799999999999997</c:v>
                </c:pt>
                <c:pt idx="22">
                  <c:v>39.1</c:v>
                </c:pt>
              </c:numCache>
            </c:numRef>
          </c:val>
          <c:smooth val="0"/>
          <c:extLst>
            <c:ext xmlns:c16="http://schemas.microsoft.com/office/drawing/2014/chart" uri="{C3380CC4-5D6E-409C-BE32-E72D297353CC}">
              <c16:uniqueId val="{00000002-A41D-4490-A64D-E462B2FDE896}"/>
            </c:ext>
          </c:extLst>
        </c:ser>
        <c:ser>
          <c:idx val="3"/>
          <c:order val="3"/>
          <c:tx>
            <c:strRef>
              <c:f>'Data Dia 6'!$E$8</c:f>
              <c:strCache>
                <c:ptCount val="1"/>
                <c:pt idx="0">
                  <c:v>Andel chefer som är kvinnor, näringslivet</c:v>
                </c:pt>
              </c:strCache>
            </c:strRef>
          </c:tx>
          <c:spPr>
            <a:ln w="28575" cap="rnd">
              <a:solidFill>
                <a:srgbClr val="FFD478"/>
              </a:solidFill>
              <a:prstDash val="sysDash"/>
              <a:round/>
            </a:ln>
            <a:effectLst/>
          </c:spPr>
          <c:marker>
            <c:symbol val="none"/>
          </c:marker>
          <c:cat>
            <c:strRef>
              <c:f>'Data Dia 6'!$A$9:$A$31</c:f>
              <c:strCache>
                <c:ptCount val="23"/>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strCache>
            </c:strRef>
          </c:cat>
          <c:val>
            <c:numRef>
              <c:f>'Data Dia 6'!$E$9:$E$31</c:f>
              <c:numCache>
                <c:formatCode>General</c:formatCode>
                <c:ptCount val="23"/>
                <c:pt idx="0">
                  <c:v>19.600000000000001</c:v>
                </c:pt>
                <c:pt idx="1">
                  <c:v>20.8</c:v>
                </c:pt>
                <c:pt idx="2">
                  <c:v>22.6</c:v>
                </c:pt>
                <c:pt idx="3">
                  <c:v>23</c:v>
                </c:pt>
                <c:pt idx="4">
                  <c:v>28.2</c:v>
                </c:pt>
                <c:pt idx="5">
                  <c:v>28.2</c:v>
                </c:pt>
                <c:pt idx="6">
                  <c:v>32.1</c:v>
                </c:pt>
                <c:pt idx="7">
                  <c:v>32</c:v>
                </c:pt>
                <c:pt idx="8">
                  <c:v>31.7</c:v>
                </c:pt>
                <c:pt idx="9">
                  <c:v>33.4</c:v>
                </c:pt>
                <c:pt idx="10">
                  <c:v>33.9</c:v>
                </c:pt>
                <c:pt idx="11">
                  <c:v>35.299999999999997</c:v>
                </c:pt>
                <c:pt idx="12">
                  <c:v>36</c:v>
                </c:pt>
                <c:pt idx="13">
                  <c:v>36.6</c:v>
                </c:pt>
                <c:pt idx="14">
                  <c:v>35.799999999999997</c:v>
                </c:pt>
                <c:pt idx="15">
                  <c:v>36.9</c:v>
                </c:pt>
                <c:pt idx="16">
                  <c:v>37.5</c:v>
                </c:pt>
                <c:pt idx="17">
                  <c:v>36.299999999999997</c:v>
                </c:pt>
                <c:pt idx="18">
                  <c:v>36.1</c:v>
                </c:pt>
                <c:pt idx="19" formatCode="0.0">
                  <c:v>36.200000000000003</c:v>
                </c:pt>
                <c:pt idx="20" formatCode="0.0">
                  <c:v>36.5</c:v>
                </c:pt>
                <c:pt idx="21">
                  <c:v>36.9</c:v>
                </c:pt>
                <c:pt idx="22">
                  <c:v>37.200000000000003</c:v>
                </c:pt>
              </c:numCache>
            </c:numRef>
          </c:val>
          <c:smooth val="0"/>
          <c:extLst>
            <c:ext xmlns:c16="http://schemas.microsoft.com/office/drawing/2014/chart" uri="{C3380CC4-5D6E-409C-BE32-E72D297353CC}">
              <c16:uniqueId val="{00000003-A41D-4490-A64D-E462B2FDE896}"/>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out"/>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tickLblSkip val="2"/>
        <c:tickMarkSkip val="2"/>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tx>
            <c:strRef>
              <c:f>'Data Dia 7'!$B$8</c:f>
              <c:strCache>
                <c:ptCount val="1"/>
                <c:pt idx="0">
                  <c:v>Andel</c:v>
                </c:pt>
              </c:strCache>
            </c:strRef>
          </c:tx>
          <c:spPr>
            <a:solidFill>
              <a:srgbClr val="6679BB"/>
            </a:solidFill>
            <a:ln>
              <a:noFill/>
            </a:ln>
            <a:effectLst/>
          </c:spPr>
          <c:invertIfNegative val="0"/>
          <c:cat>
            <c:strRef>
              <c:f>'Data Dia 7'!$A$9:$A$23</c:f>
              <c:strCache>
                <c:ptCount val="15"/>
                <c:pt idx="0">
                  <c:v>Övrigt</c:v>
                </c:pt>
                <c:pt idx="1">
                  <c:v>Servicearbeten</c:v>
                </c:pt>
                <c:pt idx="2">
                  <c:v>Juridiskt arbete</c:v>
                </c:pt>
                <c:pt idx="3">
                  <c:v>Finansarbeten</c:v>
                </c:pt>
                <c:pt idx="4">
                  <c:v>Analys, utredning och projektledning</c:v>
                </c:pt>
                <c:pt idx="5">
                  <c:v>Riskhantering och Compliance</c:v>
                </c:pt>
                <c:pt idx="6">
                  <c:v>Personalarbeten</c:v>
                </c:pt>
                <c:pt idx="7">
                  <c:v>Kommunikation och marknadsföring</c:v>
                </c:pt>
                <c:pt idx="8">
                  <c:v>Ekonomiarbeten</c:v>
                </c:pt>
                <c:pt idx="9">
                  <c:v>Utvecklingsarbete inom försäkring och bank</c:v>
                </c:pt>
                <c:pt idx="10">
                  <c:v>Generellt försäkrings- och bankarbete</c:v>
                </c:pt>
                <c:pt idx="11">
                  <c:v>Försäljning och rådgivning</c:v>
                </c:pt>
                <c:pt idx="12">
                  <c:v>IT-arbeten</c:v>
                </c:pt>
                <c:pt idx="13">
                  <c:v>Kundservice och innesäljare</c:v>
                </c:pt>
                <c:pt idx="14">
                  <c:v>Skadearbete och försäkringsreglering</c:v>
                </c:pt>
              </c:strCache>
            </c:strRef>
          </c:cat>
          <c:val>
            <c:numRef>
              <c:f>'Data Dia 7'!$B$9:$B$23</c:f>
              <c:numCache>
                <c:formatCode>0.0%</c:formatCode>
                <c:ptCount val="15"/>
                <c:pt idx="0">
                  <c:v>1.9093836455168035E-2</c:v>
                </c:pt>
                <c:pt idx="1">
                  <c:v>1.1268174474959612E-2</c:v>
                </c:pt>
                <c:pt idx="2">
                  <c:v>1.2336160370084811E-2</c:v>
                </c:pt>
                <c:pt idx="3">
                  <c:v>2.1163166397415185E-2</c:v>
                </c:pt>
                <c:pt idx="4">
                  <c:v>2.7140549273021002E-2</c:v>
                </c:pt>
                <c:pt idx="5">
                  <c:v>2.7665589660743135E-2</c:v>
                </c:pt>
                <c:pt idx="6">
                  <c:v>2.8311793214862681E-2</c:v>
                </c:pt>
                <c:pt idx="7">
                  <c:v>3.0856219709208401E-2</c:v>
                </c:pt>
                <c:pt idx="8">
                  <c:v>3.4814216478190628E-2</c:v>
                </c:pt>
                <c:pt idx="9">
                  <c:v>6.2722132471728601E-2</c:v>
                </c:pt>
                <c:pt idx="10">
                  <c:v>8.4168012924071084E-2</c:v>
                </c:pt>
                <c:pt idx="11">
                  <c:v>0.10355411954765752</c:v>
                </c:pt>
                <c:pt idx="12">
                  <c:v>0.13667205169628432</c:v>
                </c:pt>
                <c:pt idx="13">
                  <c:v>0.14196284329563813</c:v>
                </c:pt>
                <c:pt idx="14">
                  <c:v>0.25678513731825525</c:v>
                </c:pt>
              </c:numCache>
            </c:numRef>
          </c:val>
          <c:extLst>
            <c:ext xmlns:c16="http://schemas.microsoft.com/office/drawing/2014/chart" uri="{C3380CC4-5D6E-409C-BE32-E72D297353CC}">
              <c16:uniqueId val="{00000000-EFE2-46CA-A247-88DFA5C4AB75}"/>
            </c:ext>
          </c:extLst>
        </c:ser>
        <c:dLbls>
          <c:showLegendKey val="0"/>
          <c:showVal val="0"/>
          <c:showCatName val="0"/>
          <c:showSerName val="0"/>
          <c:showPercent val="0"/>
          <c:showBubbleSize val="0"/>
        </c:dLbls>
        <c:gapWidth val="80"/>
        <c:axId val="533070608"/>
        <c:axId val="533070936"/>
      </c:barChart>
      <c:catAx>
        <c:axId val="533070608"/>
        <c:scaling>
          <c:orientation val="minMax"/>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1"/>
          <c:order val="0"/>
          <c:tx>
            <c:strRef>
              <c:f>'Data Dia 8'!$B$9</c:f>
              <c:strCache>
                <c:ptCount val="1"/>
                <c:pt idx="0">
                  <c:v>Hem, ej villa och fritidshus</c:v>
                </c:pt>
              </c:strCache>
            </c:strRef>
          </c:tx>
          <c:spPr>
            <a:solidFill>
              <a:srgbClr val="6679BB"/>
            </a:solidFill>
            <a:ln>
              <a:noFill/>
            </a:ln>
            <a:effectLst/>
          </c:spPr>
          <c:invertIfNegative val="0"/>
          <c:cat>
            <c:numRef>
              <c:f>'Data Dia 8'!$A$10:$A$19</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8'!$B$10:$B$19</c:f>
              <c:numCache>
                <c:formatCode>0.0</c:formatCode>
                <c:ptCount val="10"/>
                <c:pt idx="0">
                  <c:v>3.1394229999999999</c:v>
                </c:pt>
                <c:pt idx="1">
                  <c:v>3.1924100000000002</c:v>
                </c:pt>
                <c:pt idx="2">
                  <c:v>3.2835130000000001</c:v>
                </c:pt>
                <c:pt idx="3">
                  <c:v>3.316522</c:v>
                </c:pt>
                <c:pt idx="4">
                  <c:v>3.3391850000000001</c:v>
                </c:pt>
                <c:pt idx="5">
                  <c:v>3.402679</c:v>
                </c:pt>
                <c:pt idx="6">
                  <c:v>3.427889</c:v>
                </c:pt>
                <c:pt idx="7">
                  <c:v>3.445395</c:v>
                </c:pt>
                <c:pt idx="8">
                  <c:v>3.4763259999999998</c:v>
                </c:pt>
                <c:pt idx="9">
                  <c:v>3.8183379999999998</c:v>
                </c:pt>
              </c:numCache>
            </c:numRef>
          </c:val>
          <c:extLst>
            <c:ext xmlns:c16="http://schemas.microsoft.com/office/drawing/2014/chart" uri="{C3380CC4-5D6E-409C-BE32-E72D297353CC}">
              <c16:uniqueId val="{00000000-79EF-4D02-853A-DD2AB03C0A97}"/>
            </c:ext>
          </c:extLst>
        </c:ser>
        <c:ser>
          <c:idx val="2"/>
          <c:order val="1"/>
          <c:tx>
            <c:strRef>
              <c:f>'Data Dia 8'!$C$9</c:f>
              <c:strCache>
                <c:ptCount val="1"/>
                <c:pt idx="0">
                  <c:v>Hem &amp; villa</c:v>
                </c:pt>
              </c:strCache>
            </c:strRef>
          </c:tx>
          <c:spPr>
            <a:solidFill>
              <a:srgbClr val="FFD478"/>
            </a:solidFill>
            <a:ln>
              <a:noFill/>
            </a:ln>
            <a:effectLst/>
          </c:spPr>
          <c:invertIfNegative val="0"/>
          <c:cat>
            <c:numRef>
              <c:f>'Data Dia 8'!$A$10:$A$19</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8'!$C$10:$C$19</c:f>
              <c:numCache>
                <c:formatCode>0.0</c:formatCode>
                <c:ptCount val="10"/>
                <c:pt idx="0">
                  <c:v>1.6969160000000001</c:v>
                </c:pt>
                <c:pt idx="1">
                  <c:v>1.72909</c:v>
                </c:pt>
                <c:pt idx="2">
                  <c:v>1.760688</c:v>
                </c:pt>
                <c:pt idx="3">
                  <c:v>1.7695639999999999</c:v>
                </c:pt>
                <c:pt idx="4">
                  <c:v>1.773336</c:v>
                </c:pt>
                <c:pt idx="5">
                  <c:v>1.7799499999999999</c:v>
                </c:pt>
                <c:pt idx="6">
                  <c:v>1.7905599999999999</c:v>
                </c:pt>
                <c:pt idx="7">
                  <c:v>1.7956649999999998</c:v>
                </c:pt>
                <c:pt idx="8">
                  <c:v>1.7915570000000001</c:v>
                </c:pt>
                <c:pt idx="9">
                  <c:v>1.788783</c:v>
                </c:pt>
              </c:numCache>
            </c:numRef>
          </c:val>
          <c:extLst>
            <c:ext xmlns:c16="http://schemas.microsoft.com/office/drawing/2014/chart" uri="{C3380CC4-5D6E-409C-BE32-E72D297353CC}">
              <c16:uniqueId val="{00000001-79EF-4D02-853A-DD2AB03C0A97}"/>
            </c:ext>
          </c:extLst>
        </c:ser>
        <c:ser>
          <c:idx val="3"/>
          <c:order val="2"/>
          <c:tx>
            <c:strRef>
              <c:f>'Data Dia 8'!$D$9</c:f>
              <c:strCache>
                <c:ptCount val="1"/>
                <c:pt idx="0">
                  <c:v>Fritidshus</c:v>
                </c:pt>
              </c:strCache>
            </c:strRef>
          </c:tx>
          <c:spPr>
            <a:solidFill>
              <a:srgbClr val="E93E84"/>
            </a:solidFill>
            <a:ln>
              <a:noFill/>
            </a:ln>
            <a:effectLst/>
          </c:spPr>
          <c:invertIfNegative val="0"/>
          <c:cat>
            <c:numRef>
              <c:f>'Data Dia 8'!$A$10:$A$19</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8'!$D$10:$D$19</c:f>
              <c:numCache>
                <c:formatCode>0.0</c:formatCode>
                <c:ptCount val="10"/>
                <c:pt idx="0">
                  <c:v>0.57556700000000005</c:v>
                </c:pt>
                <c:pt idx="1">
                  <c:v>0.57821800000000001</c:v>
                </c:pt>
                <c:pt idx="2">
                  <c:v>0.58027499999999999</c:v>
                </c:pt>
                <c:pt idx="3">
                  <c:v>0.58121999999999996</c:v>
                </c:pt>
                <c:pt idx="4">
                  <c:v>0.57767199999999996</c:v>
                </c:pt>
                <c:pt idx="5">
                  <c:v>0.57169499999999995</c:v>
                </c:pt>
                <c:pt idx="6">
                  <c:v>0.570766</c:v>
                </c:pt>
                <c:pt idx="7">
                  <c:v>0.57007200000000002</c:v>
                </c:pt>
                <c:pt idx="8">
                  <c:v>0.56904900000000003</c:v>
                </c:pt>
                <c:pt idx="9">
                  <c:v>0.56878700000000004</c:v>
                </c:pt>
              </c:numCache>
            </c:numRef>
          </c:val>
          <c:extLst>
            <c:ext xmlns:c16="http://schemas.microsoft.com/office/drawing/2014/chart" uri="{C3380CC4-5D6E-409C-BE32-E72D297353CC}">
              <c16:uniqueId val="{00000002-79EF-4D02-853A-DD2AB03C0A97}"/>
            </c:ext>
          </c:extLst>
        </c:ser>
        <c:ser>
          <c:idx val="4"/>
          <c:order val="3"/>
          <c:tx>
            <c:strRef>
              <c:f>'Data Dia 8'!$E$9</c:f>
              <c:strCache>
                <c:ptCount val="1"/>
                <c:pt idx="0">
                  <c:v>Båt</c:v>
                </c:pt>
              </c:strCache>
            </c:strRef>
          </c:tx>
          <c:spPr>
            <a:solidFill>
              <a:srgbClr val="C6DE89"/>
            </a:solidFill>
            <a:ln>
              <a:noFill/>
            </a:ln>
            <a:effectLst/>
          </c:spPr>
          <c:invertIfNegative val="0"/>
          <c:cat>
            <c:numRef>
              <c:f>'Data Dia 8'!$A$10:$A$19</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8'!$E$10:$E$19</c:f>
              <c:numCache>
                <c:formatCode>0.0</c:formatCode>
                <c:ptCount val="10"/>
                <c:pt idx="0">
                  <c:v>0.27088000000000001</c:v>
                </c:pt>
                <c:pt idx="1">
                  <c:v>0.28064800000000001</c:v>
                </c:pt>
                <c:pt idx="2">
                  <c:v>0.27775100000000003</c:v>
                </c:pt>
                <c:pt idx="3">
                  <c:v>0.27705200000000002</c:v>
                </c:pt>
                <c:pt idx="4">
                  <c:v>0.27218900000000001</c:v>
                </c:pt>
                <c:pt idx="5">
                  <c:v>0.27305299999999999</c:v>
                </c:pt>
                <c:pt idx="6">
                  <c:v>0.27396599999999999</c:v>
                </c:pt>
                <c:pt idx="7">
                  <c:v>0.27100600000000002</c:v>
                </c:pt>
                <c:pt idx="8">
                  <c:v>0.26677400000000001</c:v>
                </c:pt>
                <c:pt idx="9">
                  <c:v>0.26111899999999999</c:v>
                </c:pt>
              </c:numCache>
            </c:numRef>
          </c:val>
          <c:extLst>
            <c:ext xmlns:c16="http://schemas.microsoft.com/office/drawing/2014/chart" uri="{C3380CC4-5D6E-409C-BE32-E72D297353CC}">
              <c16:uniqueId val="{00000003-79EF-4D02-853A-DD2AB03C0A97}"/>
            </c:ext>
          </c:extLst>
        </c:ser>
        <c:ser>
          <c:idx val="5"/>
          <c:order val="4"/>
          <c:tx>
            <c:strRef>
              <c:f>'Data Dia 8'!$F$9</c:f>
              <c:strCache>
                <c:ptCount val="1"/>
                <c:pt idx="0">
                  <c:v>Fordon, personbil</c:v>
                </c:pt>
              </c:strCache>
            </c:strRef>
          </c:tx>
          <c:spPr>
            <a:solidFill>
              <a:srgbClr val="BBC6E5"/>
            </a:solidFill>
            <a:ln>
              <a:noFill/>
            </a:ln>
            <a:effectLst/>
          </c:spPr>
          <c:invertIfNegative val="0"/>
          <c:cat>
            <c:numRef>
              <c:f>'Data Dia 8'!$A$10:$A$19</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8'!$F$10:$F$19</c:f>
              <c:numCache>
                <c:formatCode>0.0</c:formatCode>
                <c:ptCount val="10"/>
                <c:pt idx="0">
                  <c:v>4.6607209999999997</c:v>
                </c:pt>
                <c:pt idx="1">
                  <c:v>4.8442920000000003</c:v>
                </c:pt>
                <c:pt idx="2">
                  <c:v>5.1140749999999997</c:v>
                </c:pt>
                <c:pt idx="3">
                  <c:v>5.1988310000000002</c:v>
                </c:pt>
                <c:pt idx="4">
                  <c:v>5.2046049999999999</c:v>
                </c:pt>
                <c:pt idx="5">
                  <c:v>5.2475769999999997</c:v>
                </c:pt>
                <c:pt idx="6">
                  <c:v>5.1362719999999999</c:v>
                </c:pt>
                <c:pt idx="7">
                  <c:v>5.0744420000000003</c:v>
                </c:pt>
                <c:pt idx="8">
                  <c:v>5.0164499999999999</c:v>
                </c:pt>
                <c:pt idx="9">
                  <c:v>4.9860139999999999</c:v>
                </c:pt>
              </c:numCache>
            </c:numRef>
          </c:val>
          <c:extLst>
            <c:ext xmlns:c16="http://schemas.microsoft.com/office/drawing/2014/chart" uri="{C3380CC4-5D6E-409C-BE32-E72D297353CC}">
              <c16:uniqueId val="{00000004-79EF-4D02-853A-DD2AB03C0A97}"/>
            </c:ext>
          </c:extLst>
        </c:ser>
        <c:ser>
          <c:idx val="6"/>
          <c:order val="5"/>
          <c:tx>
            <c:strRef>
              <c:f>'Data Dia 8'!$G$9</c:f>
              <c:strCache>
                <c:ptCount val="1"/>
                <c:pt idx="0">
                  <c:v>Fordon, ej personbil</c:v>
                </c:pt>
              </c:strCache>
            </c:strRef>
          </c:tx>
          <c:spPr>
            <a:solidFill>
              <a:srgbClr val="F494BC"/>
            </a:solidFill>
            <a:ln>
              <a:noFill/>
            </a:ln>
            <a:effectLst/>
          </c:spPr>
          <c:invertIfNegative val="0"/>
          <c:cat>
            <c:numRef>
              <c:f>'Data Dia 8'!$A$10:$A$19</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8'!$G$10:$G$19</c:f>
              <c:numCache>
                <c:formatCode>0.0</c:formatCode>
                <c:ptCount val="10"/>
                <c:pt idx="0">
                  <c:v>2.578897</c:v>
                </c:pt>
                <c:pt idx="1">
                  <c:v>2.762197</c:v>
                </c:pt>
                <c:pt idx="2">
                  <c:v>2.8417210000000002</c:v>
                </c:pt>
                <c:pt idx="3">
                  <c:v>2.8909069999999999</c:v>
                </c:pt>
                <c:pt idx="4">
                  <c:v>2.95221</c:v>
                </c:pt>
                <c:pt idx="5">
                  <c:v>3.01755</c:v>
                </c:pt>
                <c:pt idx="6">
                  <c:v>2.8933270000000002</c:v>
                </c:pt>
                <c:pt idx="7">
                  <c:v>2.9434909999999999</c:v>
                </c:pt>
                <c:pt idx="8">
                  <c:v>2.9765619999999999</c:v>
                </c:pt>
                <c:pt idx="9">
                  <c:v>3.0220159999999998</c:v>
                </c:pt>
              </c:numCache>
            </c:numRef>
          </c:val>
          <c:extLst>
            <c:ext xmlns:c16="http://schemas.microsoft.com/office/drawing/2014/chart" uri="{C3380CC4-5D6E-409C-BE32-E72D297353CC}">
              <c16:uniqueId val="{00000005-79EF-4D02-853A-DD2AB03C0A97}"/>
            </c:ext>
          </c:extLst>
        </c:ser>
        <c:dLbls>
          <c:showLegendKey val="0"/>
          <c:showVal val="0"/>
          <c:showCatName val="0"/>
          <c:showSerName val="0"/>
          <c:showPercent val="0"/>
          <c:showBubbleSize val="0"/>
        </c:dLbls>
        <c:gapWidth val="80"/>
        <c:overlap val="100"/>
        <c:axId val="533070608"/>
        <c:axId val="533070936"/>
      </c:bar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1"/>
          <c:order val="0"/>
          <c:tx>
            <c:strRef>
              <c:f>'Data Dia 9'!$C$10</c:f>
              <c:strCache>
                <c:ptCount val="1"/>
                <c:pt idx="0">
                  <c:v>Trafik och motorfordon</c:v>
                </c:pt>
              </c:strCache>
            </c:strRef>
          </c:tx>
          <c:spPr>
            <a:solidFill>
              <a:srgbClr val="6679BB"/>
            </a:solidFill>
            <a:ln>
              <a:noFill/>
            </a:ln>
            <a:effectLst/>
          </c:spPr>
          <c:invertIfNegative val="0"/>
          <c:cat>
            <c:numRef>
              <c:f>'Data Dia 9'!$A$11:$A$20</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9'!$C$11:$C$20</c:f>
              <c:numCache>
                <c:formatCode>#\ ##0.000</c:formatCode>
                <c:ptCount val="10"/>
                <c:pt idx="0">
                  <c:v>27.415701735000003</c:v>
                </c:pt>
                <c:pt idx="1">
                  <c:v>28.464781777700004</c:v>
                </c:pt>
                <c:pt idx="2">
                  <c:v>30.01682726775001</c:v>
                </c:pt>
                <c:pt idx="3">
                  <c:v>30.765600673300003</c:v>
                </c:pt>
                <c:pt idx="4">
                  <c:v>31.722969677000012</c:v>
                </c:pt>
                <c:pt idx="5">
                  <c:v>32.657567731999983</c:v>
                </c:pt>
                <c:pt idx="6">
                  <c:v>34.044596482999999</c:v>
                </c:pt>
                <c:pt idx="7">
                  <c:v>34.662989064000008</c:v>
                </c:pt>
                <c:pt idx="8">
                  <c:v>35.841849396000015</c:v>
                </c:pt>
                <c:pt idx="9">
                  <c:v>37.531235604000003</c:v>
                </c:pt>
              </c:numCache>
            </c:numRef>
          </c:val>
          <c:extLst>
            <c:ext xmlns:c16="http://schemas.microsoft.com/office/drawing/2014/chart" uri="{C3380CC4-5D6E-409C-BE32-E72D297353CC}">
              <c16:uniqueId val="{00000000-1CF5-41A8-B6C4-ACA8B7DDAA2C}"/>
            </c:ext>
          </c:extLst>
        </c:ser>
        <c:ser>
          <c:idx val="2"/>
          <c:order val="1"/>
          <c:tx>
            <c:strRef>
              <c:f>'Data Dia 9'!$D$10</c:f>
              <c:strCache>
                <c:ptCount val="1"/>
                <c:pt idx="0">
                  <c:v>Hem och villa</c:v>
                </c:pt>
              </c:strCache>
            </c:strRef>
          </c:tx>
          <c:spPr>
            <a:solidFill>
              <a:srgbClr val="FFD478"/>
            </a:solidFill>
            <a:ln>
              <a:noFill/>
            </a:ln>
            <a:effectLst/>
          </c:spPr>
          <c:invertIfNegative val="0"/>
          <c:cat>
            <c:numRef>
              <c:f>'Data Dia 9'!$A$11:$A$20</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9'!$D$11:$D$20</c:f>
              <c:numCache>
                <c:formatCode>#\ ##0.000</c:formatCode>
                <c:ptCount val="10"/>
                <c:pt idx="0">
                  <c:v>15.682169766000005</c:v>
                </c:pt>
                <c:pt idx="1">
                  <c:v>16.042852820100002</c:v>
                </c:pt>
                <c:pt idx="2">
                  <c:v>16.221102749</c:v>
                </c:pt>
                <c:pt idx="3">
                  <c:v>17.13492216133</c:v>
                </c:pt>
                <c:pt idx="4">
                  <c:v>17.908473151000003</c:v>
                </c:pt>
                <c:pt idx="5">
                  <c:v>18.090403650999995</c:v>
                </c:pt>
                <c:pt idx="6">
                  <c:v>18.796318441999997</c:v>
                </c:pt>
                <c:pt idx="7">
                  <c:v>18.253939484000004</c:v>
                </c:pt>
                <c:pt idx="8">
                  <c:v>19.004117127999997</c:v>
                </c:pt>
                <c:pt idx="9">
                  <c:v>19.859814456000002</c:v>
                </c:pt>
              </c:numCache>
            </c:numRef>
          </c:val>
          <c:extLst>
            <c:ext xmlns:c16="http://schemas.microsoft.com/office/drawing/2014/chart" uri="{C3380CC4-5D6E-409C-BE32-E72D297353CC}">
              <c16:uniqueId val="{00000001-1CF5-41A8-B6C4-ACA8B7DDAA2C}"/>
            </c:ext>
          </c:extLst>
        </c:ser>
        <c:ser>
          <c:idx val="4"/>
          <c:order val="2"/>
          <c:tx>
            <c:strRef>
              <c:f>'Data Dia 9'!$F$10</c:f>
              <c:strCache>
                <c:ptCount val="1"/>
                <c:pt idx="0">
                  <c:v>Egendom, övrigt</c:v>
                </c:pt>
              </c:strCache>
            </c:strRef>
          </c:tx>
          <c:spPr>
            <a:solidFill>
              <a:srgbClr val="E93E84"/>
            </a:solidFill>
            <a:ln>
              <a:noFill/>
            </a:ln>
            <a:effectLst/>
          </c:spPr>
          <c:invertIfNegative val="0"/>
          <c:cat>
            <c:numRef>
              <c:f>'Data Dia 9'!$A$11:$A$20</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9'!$F$11:$F$20</c:f>
              <c:numCache>
                <c:formatCode>#\ ##0.000</c:formatCode>
                <c:ptCount val="10"/>
                <c:pt idx="0">
                  <c:v>3.5250046399999992</c:v>
                </c:pt>
                <c:pt idx="1">
                  <c:v>3.8313480456400009</c:v>
                </c:pt>
                <c:pt idx="2">
                  <c:v>4.0532594380000013</c:v>
                </c:pt>
                <c:pt idx="3">
                  <c:v>4.3593309839999996</c:v>
                </c:pt>
                <c:pt idx="4">
                  <c:v>4.6594131260000013</c:v>
                </c:pt>
                <c:pt idx="5">
                  <c:v>5.1609773689999994</c:v>
                </c:pt>
                <c:pt idx="6">
                  <c:v>5.739953045</c:v>
                </c:pt>
                <c:pt idx="7">
                  <c:v>6.4440561779999994</c:v>
                </c:pt>
                <c:pt idx="8">
                  <c:v>6.7488642210000016</c:v>
                </c:pt>
                <c:pt idx="9">
                  <c:v>7.4140333517320007</c:v>
                </c:pt>
              </c:numCache>
            </c:numRef>
          </c:val>
          <c:extLst>
            <c:ext xmlns:c16="http://schemas.microsoft.com/office/drawing/2014/chart" uri="{C3380CC4-5D6E-409C-BE32-E72D297353CC}">
              <c16:uniqueId val="{00000002-1CF5-41A8-B6C4-ACA8B7DDAA2C}"/>
            </c:ext>
          </c:extLst>
        </c:ser>
        <c:ser>
          <c:idx val="3"/>
          <c:order val="3"/>
          <c:tx>
            <c:strRef>
              <c:f>'Data Dia 9'!$E$10</c:f>
              <c:strCache>
                <c:ptCount val="1"/>
                <c:pt idx="0">
                  <c:v>Sjuk, olycksfall och vård</c:v>
                </c:pt>
              </c:strCache>
            </c:strRef>
          </c:tx>
          <c:spPr>
            <a:solidFill>
              <a:srgbClr val="C6DE89"/>
            </a:solidFill>
            <a:ln>
              <a:noFill/>
            </a:ln>
            <a:effectLst/>
          </c:spPr>
          <c:invertIfNegative val="0"/>
          <c:cat>
            <c:numRef>
              <c:f>'Data Dia 9'!$A$11:$A$20</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9'!$E$11:$E$20</c:f>
              <c:numCache>
                <c:formatCode>#\ ##0.000</c:formatCode>
                <c:ptCount val="10"/>
                <c:pt idx="0">
                  <c:v>8.8674471120000007</c:v>
                </c:pt>
                <c:pt idx="1">
                  <c:v>9.8955668952399964</c:v>
                </c:pt>
                <c:pt idx="2">
                  <c:v>10.405232092001</c:v>
                </c:pt>
                <c:pt idx="3">
                  <c:v>10.909722002992</c:v>
                </c:pt>
                <c:pt idx="4">
                  <c:v>11.487865791999999</c:v>
                </c:pt>
                <c:pt idx="5">
                  <c:v>11.960419744999996</c:v>
                </c:pt>
                <c:pt idx="6">
                  <c:v>12.573202344</c:v>
                </c:pt>
                <c:pt idx="7">
                  <c:v>13.2249742</c:v>
                </c:pt>
                <c:pt idx="8">
                  <c:v>14.181154948</c:v>
                </c:pt>
                <c:pt idx="9">
                  <c:v>15.220782875999998</c:v>
                </c:pt>
              </c:numCache>
            </c:numRef>
          </c:val>
          <c:extLst>
            <c:ext xmlns:c16="http://schemas.microsoft.com/office/drawing/2014/chart" uri="{C3380CC4-5D6E-409C-BE32-E72D297353CC}">
              <c16:uniqueId val="{00000003-1CF5-41A8-B6C4-ACA8B7DDAA2C}"/>
            </c:ext>
          </c:extLst>
        </c:ser>
        <c:ser>
          <c:idx val="0"/>
          <c:order val="4"/>
          <c:tx>
            <c:strRef>
              <c:f>'Data Dia 9'!$B$9:$B$10</c:f>
              <c:strCache>
                <c:ptCount val="2"/>
                <c:pt idx="0">
                  <c:v>Företag och fastigheter</c:v>
                </c:pt>
              </c:strCache>
            </c:strRef>
          </c:tx>
          <c:spPr>
            <a:solidFill>
              <a:srgbClr val="BBC6E5"/>
            </a:solidFill>
            <a:ln>
              <a:noFill/>
            </a:ln>
            <a:effectLst/>
          </c:spPr>
          <c:invertIfNegative val="0"/>
          <c:cat>
            <c:numRef>
              <c:f>'Data Dia 9'!$A$11:$A$20</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9'!$B$11:$B$20</c:f>
              <c:numCache>
                <c:formatCode>#\ ##0.000</c:formatCode>
                <c:ptCount val="10"/>
                <c:pt idx="0">
                  <c:v>16.654205767000004</c:v>
                </c:pt>
                <c:pt idx="1">
                  <c:v>16.678108277570495</c:v>
                </c:pt>
                <c:pt idx="2">
                  <c:v>17.997278735745002</c:v>
                </c:pt>
                <c:pt idx="3">
                  <c:v>18.600469102355394</c:v>
                </c:pt>
                <c:pt idx="4">
                  <c:v>19.396182582000002</c:v>
                </c:pt>
                <c:pt idx="5">
                  <c:v>20.356283797000007</c:v>
                </c:pt>
                <c:pt idx="6">
                  <c:v>21.378955305000005</c:v>
                </c:pt>
                <c:pt idx="7">
                  <c:v>23.566584156999994</c:v>
                </c:pt>
                <c:pt idx="8">
                  <c:v>25.947870256000012</c:v>
                </c:pt>
                <c:pt idx="9">
                  <c:v>27.110212628058008</c:v>
                </c:pt>
              </c:numCache>
            </c:numRef>
          </c:val>
          <c:extLst>
            <c:ext xmlns:c16="http://schemas.microsoft.com/office/drawing/2014/chart" uri="{C3380CC4-5D6E-409C-BE32-E72D297353CC}">
              <c16:uniqueId val="{00000004-1CF5-41A8-B6C4-ACA8B7DDAA2C}"/>
            </c:ext>
          </c:extLst>
        </c:ser>
        <c:ser>
          <c:idx val="5"/>
          <c:order val="5"/>
          <c:tx>
            <c:strRef>
              <c:f>'Data Dia 9'!$G$10</c:f>
              <c:strCache>
                <c:ptCount val="1"/>
                <c:pt idx="0">
                  <c:v>Övrigt</c:v>
                </c:pt>
              </c:strCache>
            </c:strRef>
          </c:tx>
          <c:spPr>
            <a:solidFill>
              <a:sysClr val="window" lastClr="FFFFFF">
                <a:lumMod val="85000"/>
              </a:sysClr>
            </a:solidFill>
            <a:ln>
              <a:noFill/>
            </a:ln>
            <a:effectLst/>
          </c:spPr>
          <c:invertIfNegative val="0"/>
          <c:cat>
            <c:numRef>
              <c:f>'Data Dia 9'!$A$11:$A$20</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9'!$G$11:$G$20</c:f>
              <c:numCache>
                <c:formatCode>#\ ##0.000</c:formatCode>
                <c:ptCount val="10"/>
                <c:pt idx="0">
                  <c:v>1.6961651719999999</c:v>
                </c:pt>
                <c:pt idx="1">
                  <c:v>2.0951399494657998</c:v>
                </c:pt>
                <c:pt idx="2">
                  <c:v>2.4922346600785001</c:v>
                </c:pt>
                <c:pt idx="3">
                  <c:v>2.5508213987690005</c:v>
                </c:pt>
                <c:pt idx="4">
                  <c:v>2.6930417480000002</c:v>
                </c:pt>
                <c:pt idx="5">
                  <c:v>2.7471446340000001</c:v>
                </c:pt>
                <c:pt idx="6">
                  <c:v>2.9047802200000001</c:v>
                </c:pt>
                <c:pt idx="7">
                  <c:v>2.8925006849999999</c:v>
                </c:pt>
                <c:pt idx="8">
                  <c:v>2.9628936069999998</c:v>
                </c:pt>
                <c:pt idx="9">
                  <c:v>3.2457846286950001</c:v>
                </c:pt>
              </c:numCache>
            </c:numRef>
          </c:val>
          <c:extLst>
            <c:ext xmlns:c16="http://schemas.microsoft.com/office/drawing/2014/chart" uri="{C3380CC4-5D6E-409C-BE32-E72D297353CC}">
              <c16:uniqueId val="{00000005-1CF5-41A8-B6C4-ACA8B7DDAA2C}"/>
            </c:ext>
          </c:extLst>
        </c:ser>
        <c:dLbls>
          <c:showLegendKey val="0"/>
          <c:showVal val="0"/>
          <c:showCatName val="0"/>
          <c:showSerName val="0"/>
          <c:showPercent val="0"/>
          <c:showBubbleSize val="0"/>
        </c:dLbls>
        <c:gapWidth val="80"/>
        <c:overlap val="100"/>
        <c:axId val="533070608"/>
        <c:axId val="533070936"/>
      </c:barChart>
      <c:lineChart>
        <c:grouping val="standard"/>
        <c:varyColors val="0"/>
        <c:ser>
          <c:idx val="6"/>
          <c:order val="6"/>
          <c:tx>
            <c:strRef>
              <c:f>'Data Dia 9'!$H$9:$H$10</c:f>
              <c:strCache>
                <c:ptCount val="2"/>
                <c:pt idx="0">
                  <c:v>BNP (höger axel)</c:v>
                </c:pt>
              </c:strCache>
            </c:strRef>
          </c:tx>
          <c:spPr>
            <a:ln w="28575" cap="rnd">
              <a:solidFill>
                <a:schemeClr val="accent1">
                  <a:lumMod val="60000"/>
                </a:schemeClr>
              </a:solidFill>
              <a:round/>
            </a:ln>
            <a:effectLst/>
          </c:spPr>
          <c:marker>
            <c:symbol val="none"/>
          </c:marker>
          <c:cat>
            <c:numRef>
              <c:f>'Data Dia 9'!$A$11:$A$20</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'Data Dia 9'!$H$11:$H$20</c:f>
              <c:numCache>
                <c:formatCode>#,##0</c:formatCode>
                <c:ptCount val="10"/>
                <c:pt idx="0">
                  <c:v>4230.9359999999997</c:v>
                </c:pt>
                <c:pt idx="1">
                  <c:v>4392.8010000000004</c:v>
                </c:pt>
                <c:pt idx="2">
                  <c:v>4575.1139999999996</c:v>
                </c:pt>
                <c:pt idx="3">
                  <c:v>4777.8370000000004</c:v>
                </c:pt>
                <c:pt idx="4">
                  <c:v>5021.3819999999996</c:v>
                </c:pt>
                <c:pt idx="5">
                  <c:v>5012.8549999999996</c:v>
                </c:pt>
                <c:pt idx="6">
                  <c:v>5417.76</c:v>
                </c:pt>
                <c:pt idx="7">
                  <c:v>5816.415</c:v>
                </c:pt>
                <c:pt idx="8">
                  <c:v>6143.1869999999999</c:v>
                </c:pt>
                <c:pt idx="9">
                  <c:v>6296.5630000000001</c:v>
                </c:pt>
              </c:numCache>
            </c:numRef>
          </c:val>
          <c:smooth val="0"/>
          <c:extLst>
            <c:ext xmlns:c16="http://schemas.microsoft.com/office/drawing/2014/chart" uri="{C3380CC4-5D6E-409C-BE32-E72D297353CC}">
              <c16:uniqueId val="{00000006-1CF5-41A8-B6C4-ACA8B7DDAA2C}"/>
            </c:ext>
          </c:extLst>
        </c:ser>
        <c:dLbls>
          <c:showLegendKey val="0"/>
          <c:showVal val="0"/>
          <c:showCatName val="0"/>
          <c:showSerName val="0"/>
          <c:showPercent val="0"/>
          <c:showBubbleSize val="0"/>
        </c:dLbls>
        <c:marker val="1"/>
        <c:smooth val="0"/>
        <c:axId val="1708758320"/>
        <c:axId val="1708769360"/>
      </c:lineChart>
      <c:catAx>
        <c:axId val="533070608"/>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936"/>
        <c:crosses val="autoZero"/>
        <c:auto val="1"/>
        <c:lblAlgn val="ctr"/>
        <c:lblOffset val="100"/>
        <c:noMultiLvlLbl val="0"/>
      </c:catAx>
      <c:valAx>
        <c:axId val="533070936"/>
        <c:scaling>
          <c:orientation val="minMax"/>
          <c:max val="14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533070608"/>
        <c:crosses val="autoZero"/>
        <c:crossBetween val="between"/>
      </c:valAx>
      <c:valAx>
        <c:axId val="1708769360"/>
        <c:scaling>
          <c:orientation val="minMax"/>
        </c:scaling>
        <c:delete val="0"/>
        <c:axPos val="r"/>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crossAx val="1708758320"/>
        <c:crosses val="max"/>
        <c:crossBetween val="between"/>
      </c:valAx>
      <c:catAx>
        <c:axId val="1708758320"/>
        <c:scaling>
          <c:orientation val="minMax"/>
        </c:scaling>
        <c:delete val="1"/>
        <c:axPos val="b"/>
        <c:numFmt formatCode="General" sourceLinked="1"/>
        <c:majorTickMark val="out"/>
        <c:minorTickMark val="none"/>
        <c:tickLblPos val="nextTo"/>
        <c:crossAx val="170876936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Semibold" panose="020B0702040204020203" pitchFamily="34" charset="0"/>
              <a:ea typeface="+mn-ea"/>
              <a:cs typeface="Segoe UI Semibold" panose="020B0702040204020203"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Segoe UI Semibold" panose="020B0702040204020203" pitchFamily="34" charset="0"/>
          <a:cs typeface="Segoe UI Semibold" panose="020B0702040204020203" pitchFamily="34" charset="0"/>
        </a:defRPr>
      </a:pPr>
      <a:endParaRPr lang="sv-SE"/>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18.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19.xml"/></Relationships>
</file>

<file path=xl/chartsheets/_rels/sheet18.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19.xml.rels><?xml version="1.0" encoding="UTF-8" standalone="yes"?>
<Relationships xmlns="http://schemas.openxmlformats.org/package/2006/relationships"><Relationship Id="rId1" Type="http://schemas.openxmlformats.org/officeDocument/2006/relationships/drawing" Target="../drawings/drawing2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0.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21.xml.rels><?xml version="1.0" encoding="UTF-8" standalone="yes"?>
<Relationships xmlns="http://schemas.openxmlformats.org/package/2006/relationships"><Relationship Id="rId1" Type="http://schemas.openxmlformats.org/officeDocument/2006/relationships/drawing" Target="../drawings/drawing23.xml"/></Relationships>
</file>

<file path=xl/chartsheets/_rels/sheet22.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23.xml.rels><?xml version="1.0" encoding="UTF-8" standalone="yes"?>
<Relationships xmlns="http://schemas.openxmlformats.org/package/2006/relationships"><Relationship Id="rId1" Type="http://schemas.openxmlformats.org/officeDocument/2006/relationships/drawing" Target="../drawings/drawing25.xml"/></Relationships>
</file>

<file path=xl/chartsheets/_rels/sheet24.xml.rels><?xml version="1.0" encoding="UTF-8" standalone="yes"?>
<Relationships xmlns="http://schemas.openxmlformats.org/package/2006/relationships"><Relationship Id="rId1" Type="http://schemas.openxmlformats.org/officeDocument/2006/relationships/drawing" Target="../drawings/drawing26.xml"/></Relationships>
</file>

<file path=xl/chartsheets/_rels/sheet25.xml.rels><?xml version="1.0" encoding="UTF-8" standalone="yes"?>
<Relationships xmlns="http://schemas.openxmlformats.org/package/2006/relationships"><Relationship Id="rId1" Type="http://schemas.openxmlformats.org/officeDocument/2006/relationships/drawing" Target="../drawings/drawing27.xml"/></Relationships>
</file>

<file path=xl/chartsheets/_rels/sheet26.xml.rels><?xml version="1.0" encoding="UTF-8" standalone="yes"?>
<Relationships xmlns="http://schemas.openxmlformats.org/package/2006/relationships"><Relationship Id="rId1" Type="http://schemas.openxmlformats.org/officeDocument/2006/relationships/drawing" Target="../drawings/drawing28.xml"/></Relationships>
</file>

<file path=xl/chartsheets/_rels/sheet27.xml.rels><?xml version="1.0" encoding="UTF-8" standalone="yes"?>
<Relationships xmlns="http://schemas.openxmlformats.org/package/2006/relationships"><Relationship Id="rId1" Type="http://schemas.openxmlformats.org/officeDocument/2006/relationships/drawing" Target="../drawings/drawing29.xml"/></Relationships>
</file>

<file path=xl/chartsheets/_rels/sheet28.xml.rels><?xml version="1.0" encoding="UTF-8" standalone="yes"?>
<Relationships xmlns="http://schemas.openxmlformats.org/package/2006/relationships"><Relationship Id="rId1" Type="http://schemas.openxmlformats.org/officeDocument/2006/relationships/drawing" Target="../drawings/drawing30.xml"/></Relationships>
</file>

<file path=xl/chartsheets/_rels/sheet29.xml.rels><?xml version="1.0" encoding="UTF-8" standalone="yes"?>
<Relationships xmlns="http://schemas.openxmlformats.org/package/2006/relationships"><Relationship Id="rId1" Type="http://schemas.openxmlformats.org/officeDocument/2006/relationships/drawing" Target="../drawings/drawing3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0.xml.rels><?xml version="1.0" encoding="UTF-8" standalone="yes"?>
<Relationships xmlns="http://schemas.openxmlformats.org/package/2006/relationships"><Relationship Id="rId1" Type="http://schemas.openxmlformats.org/officeDocument/2006/relationships/drawing" Target="../drawings/drawing33.xml"/></Relationships>
</file>

<file path=xl/chartsheets/_rels/sheet31.xml.rels><?xml version="1.0" encoding="UTF-8" standalone="yes"?>
<Relationships xmlns="http://schemas.openxmlformats.org/package/2006/relationships"><Relationship Id="rId1" Type="http://schemas.openxmlformats.org/officeDocument/2006/relationships/drawing" Target="../drawings/drawing34.xml"/></Relationships>
</file>

<file path=xl/chartsheets/_rels/sheet32.xml.rels><?xml version="1.0" encoding="UTF-8" standalone="yes"?>
<Relationships xmlns="http://schemas.openxmlformats.org/package/2006/relationships"><Relationship Id="rId1" Type="http://schemas.openxmlformats.org/officeDocument/2006/relationships/drawing" Target="../drawings/drawing35.xml"/></Relationships>
</file>

<file path=xl/chartsheets/_rels/sheet33.xml.rels><?xml version="1.0" encoding="UTF-8" standalone="yes"?>
<Relationships xmlns="http://schemas.openxmlformats.org/package/2006/relationships"><Relationship Id="rId1" Type="http://schemas.openxmlformats.org/officeDocument/2006/relationships/drawing" Target="../drawings/drawing36.xml"/></Relationships>
</file>

<file path=xl/chartsheets/_rels/sheet34.xml.rels><?xml version="1.0" encoding="UTF-8" standalone="yes"?>
<Relationships xmlns="http://schemas.openxmlformats.org/package/2006/relationships"><Relationship Id="rId1" Type="http://schemas.openxmlformats.org/officeDocument/2006/relationships/drawing" Target="../drawings/drawing37.xml"/></Relationships>
</file>

<file path=xl/chartsheets/_rels/sheet35.xml.rels><?xml version="1.0" encoding="UTF-8" standalone="yes"?>
<Relationships xmlns="http://schemas.openxmlformats.org/package/2006/relationships"><Relationship Id="rId1" Type="http://schemas.openxmlformats.org/officeDocument/2006/relationships/drawing" Target="../drawings/drawing38.xml"/></Relationships>
</file>

<file path=xl/chartsheets/_rels/sheet36.xml.rels><?xml version="1.0" encoding="UTF-8" standalone="yes"?>
<Relationships xmlns="http://schemas.openxmlformats.org/package/2006/relationships"><Relationship Id="rId1" Type="http://schemas.openxmlformats.org/officeDocument/2006/relationships/drawing" Target="../drawings/drawing39.xml"/></Relationships>
</file>

<file path=xl/chartsheets/_rels/sheet37.xml.rels><?xml version="1.0" encoding="UTF-8" standalone="yes"?>
<Relationships xmlns="http://schemas.openxmlformats.org/package/2006/relationships"><Relationship Id="rId1" Type="http://schemas.openxmlformats.org/officeDocument/2006/relationships/drawing" Target="../drawings/drawing40.xml"/></Relationships>
</file>

<file path=xl/chartsheets/_rels/sheet38.xml.rels><?xml version="1.0" encoding="UTF-8" standalone="yes"?>
<Relationships xmlns="http://schemas.openxmlformats.org/package/2006/relationships"><Relationship Id="rId1" Type="http://schemas.openxmlformats.org/officeDocument/2006/relationships/drawing" Target="../drawings/drawing41.xml"/></Relationships>
</file>

<file path=xl/chartsheets/_rels/sheet39.xml.rels><?xml version="1.0" encoding="UTF-8" standalone="yes"?>
<Relationships xmlns="http://schemas.openxmlformats.org/package/2006/relationships"><Relationship Id="rId1" Type="http://schemas.openxmlformats.org/officeDocument/2006/relationships/drawing" Target="../drawings/drawing42.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0.xml.rels><?xml version="1.0" encoding="UTF-8" standalone="yes"?>
<Relationships xmlns="http://schemas.openxmlformats.org/package/2006/relationships"><Relationship Id="rId1" Type="http://schemas.openxmlformats.org/officeDocument/2006/relationships/drawing" Target="../drawings/drawing43.xml"/></Relationships>
</file>

<file path=xl/chartsheets/_rels/sheet41.xml.rels><?xml version="1.0" encoding="UTF-8" standalone="yes"?>
<Relationships xmlns="http://schemas.openxmlformats.org/package/2006/relationships"><Relationship Id="rId1" Type="http://schemas.openxmlformats.org/officeDocument/2006/relationships/drawing" Target="../drawings/drawing44.xml"/></Relationships>
</file>

<file path=xl/chartsheets/_rels/sheet42.xml.rels><?xml version="1.0" encoding="UTF-8" standalone="yes"?>
<Relationships xmlns="http://schemas.openxmlformats.org/package/2006/relationships"><Relationship Id="rId1" Type="http://schemas.openxmlformats.org/officeDocument/2006/relationships/drawing" Target="../drawings/drawing45.xml"/></Relationships>
</file>

<file path=xl/chartsheets/_rels/sheet43.xml.rels><?xml version="1.0" encoding="UTF-8" standalone="yes"?>
<Relationships xmlns="http://schemas.openxmlformats.org/package/2006/relationships"><Relationship Id="rId1" Type="http://schemas.openxmlformats.org/officeDocument/2006/relationships/drawing" Target="../drawings/drawing46.xml"/></Relationships>
</file>

<file path=xl/chartsheets/_rels/sheet44.xml.rels><?xml version="1.0" encoding="UTF-8" standalone="yes"?>
<Relationships xmlns="http://schemas.openxmlformats.org/package/2006/relationships"><Relationship Id="rId1" Type="http://schemas.openxmlformats.org/officeDocument/2006/relationships/drawing" Target="../drawings/drawing47.xml"/></Relationships>
</file>

<file path=xl/chartsheets/_rels/sheet45.xml.rels><?xml version="1.0" encoding="UTF-8" standalone="yes"?>
<Relationships xmlns="http://schemas.openxmlformats.org/package/2006/relationships"><Relationship Id="rId1" Type="http://schemas.openxmlformats.org/officeDocument/2006/relationships/drawing" Target="../drawings/drawing48.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94F5334-8A49-4B7A-BE72-CFA3AF807F12}">
  <sheetPr/>
  <sheetViews>
    <sheetView zoomScale="111" workbookViewId="0" zoomToFit="1"/>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A128FE9-60F1-4191-86DF-FD1150B72F89}">
  <sheetPr/>
  <sheetViews>
    <sheetView zoomScale="111" workbookViewId="0" zoomToFit="1"/>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2A98B9F-CB6E-48CE-BE80-6077B88356FC}">
  <sheetPr/>
  <sheetViews>
    <sheetView zoomScale="111" workbookViewId="0" zoomToFit="1"/>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ADD4394-9DA0-434C-AA11-5ADA4923CA34}">
  <sheetPr/>
  <sheetViews>
    <sheetView zoomScale="111" workbookViewId="0" zoomToFit="1"/>
  </sheetViews>
  <pageMargins left="0.7" right="0.7" top="0.75" bottom="0.75" header="0.3" footer="0.3"/>
  <drawing r:id="rId1"/>
</chartsheet>
</file>

<file path=xl/chartsheets/sheet1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E5B7428-42A3-4373-8D93-0F3FC882AB9F}">
  <sheetPr/>
  <sheetViews>
    <sheetView zoomScale="111" workbookViewId="0" zoomToFit="1"/>
  </sheetViews>
  <pageMargins left="0.7" right="0.7" top="0.75" bottom="0.75" header="0.3" footer="0.3"/>
  <drawing r:id="rId1"/>
</chartsheet>
</file>

<file path=xl/chartsheets/sheet1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A710FF1-296E-4A99-83AB-17B1541E447A}">
  <sheetPr/>
  <sheetViews>
    <sheetView zoomScale="111" workbookViewId="0" zoomToFit="1"/>
  </sheetViews>
  <pageMargins left="0.7" right="0.7" top="0.75" bottom="0.75" header="0.3" footer="0.3"/>
  <drawing r:id="rId1"/>
</chartsheet>
</file>

<file path=xl/chartsheets/sheet1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79643A0-4A84-43B1-B6A8-62581D8CD790}">
  <sheetPr/>
  <sheetViews>
    <sheetView zoomScale="111" workbookViewId="0" zoomToFit="1"/>
  </sheetViews>
  <pageMargins left="0.7" right="0.7" top="0.75" bottom="0.75" header="0.3" footer="0.3"/>
  <drawing r:id="rId1"/>
</chartsheet>
</file>

<file path=xl/chartsheets/sheet1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FB44D2B-3F59-4790-BE69-7E82F5E340A2}">
  <sheetPr/>
  <sheetViews>
    <sheetView zoomScale="111" workbookViewId="0" zoomToFit="1"/>
  </sheetViews>
  <pageMargins left="0.7" right="0.7" top="0.75" bottom="0.75" header="0.3" footer="0.3"/>
  <drawing r:id="rId1"/>
</chartsheet>
</file>

<file path=xl/chartsheets/sheet1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1AC8254-7C09-40EB-B933-F94550FC1C88}">
  <sheetPr/>
  <sheetViews>
    <sheetView zoomScale="111" workbookViewId="0" zoomToFit="1"/>
  </sheetViews>
  <pageMargins left="0.7" right="0.7" top="0.75" bottom="0.75" header="0.3" footer="0.3"/>
  <drawing r:id="rId1"/>
</chartsheet>
</file>

<file path=xl/chartsheets/sheet1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666DBA2-0B13-4D56-96E3-2AD824BB84CF}">
  <sheetPr/>
  <sheetViews>
    <sheetView zoomScale="111" workbookViewId="0" zoomToFit="1"/>
  </sheetViews>
  <pageMargins left="0.7" right="0.7" top="0.75" bottom="0.75" header="0.3" footer="0.3"/>
  <drawing r:id="rId1"/>
</chartsheet>
</file>

<file path=xl/chartsheets/sheet1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A6227D9-8352-4B8F-9E83-6FD422781DB3}">
  <sheetPr/>
  <sheetViews>
    <sheetView zoomScale="111"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3A8C963-10CC-4869-B150-CC921BA86CC7}">
  <sheetPr/>
  <sheetViews>
    <sheetView zoomScale="111" workbookViewId="0" zoomToFit="1"/>
  </sheetViews>
  <pageMargins left="0.7" right="0.7" top="0.75" bottom="0.75" header="0.3" footer="0.3"/>
  <drawing r:id="rId1"/>
</chartsheet>
</file>

<file path=xl/chartsheets/sheet2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3DAC7AE-DD26-4481-B19B-1B758C31C630}">
  <sheetPr/>
  <sheetViews>
    <sheetView zoomScale="111" workbookViewId="0" zoomToFit="1"/>
  </sheetViews>
  <pageMargins left="0.7" right="0.7" top="0.75" bottom="0.75" header="0.3" footer="0.3"/>
  <drawing r:id="rId1"/>
</chartsheet>
</file>

<file path=xl/chartsheets/sheet2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2A1CD0A-6860-46B9-9406-BE7229F0C47F}">
  <sheetPr/>
  <sheetViews>
    <sheetView zoomScale="111" workbookViewId="0" zoomToFit="1"/>
  </sheetViews>
  <pageMargins left="0.7" right="0.7" top="0.75" bottom="0.75" header="0.3" footer="0.3"/>
  <drawing r:id="rId1"/>
</chartsheet>
</file>

<file path=xl/chartsheets/sheet2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23CFD11-D7C4-4F0D-9338-C2FACD8CA1B0}">
  <sheetPr/>
  <sheetViews>
    <sheetView zoomScale="111" workbookViewId="0" zoomToFit="1"/>
  </sheetViews>
  <pageMargins left="0.7" right="0.7" top="0.75" bottom="0.75" header="0.3" footer="0.3"/>
  <drawing r:id="rId1"/>
</chartsheet>
</file>

<file path=xl/chartsheets/sheet2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4C9FA41-7CB0-4298-A235-ABE939D04C03}">
  <sheetPr/>
  <sheetViews>
    <sheetView zoomScale="111" workbookViewId="0" zoomToFit="1"/>
  </sheetViews>
  <pageMargins left="0.7" right="0.7" top="0.75" bottom="0.75" header="0.3" footer="0.3"/>
  <drawing r:id="rId1"/>
</chartsheet>
</file>

<file path=xl/chartsheets/sheet2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BA2C462-C471-4750-8D32-09A420BD67DA}">
  <sheetPr/>
  <sheetViews>
    <sheetView zoomScale="111" workbookViewId="0" zoomToFit="1"/>
  </sheetViews>
  <pageMargins left="0.7" right="0.7" top="0.75" bottom="0.75" header="0.3" footer="0.3"/>
  <drawing r:id="rId1"/>
</chartsheet>
</file>

<file path=xl/chartsheets/sheet2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8EC2202-71CA-45F1-9CE9-F23B02BD044E}">
  <sheetPr/>
  <sheetViews>
    <sheetView zoomScale="111" workbookViewId="0" zoomToFit="1"/>
  </sheetViews>
  <pageMargins left="0.7" right="0.7" top="0.75" bottom="0.75" header="0.3" footer="0.3"/>
  <drawing r:id="rId1"/>
</chartsheet>
</file>

<file path=xl/chartsheets/sheet2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70C1C91-47E5-4096-A1D5-EFB2A5EF04B7}">
  <sheetPr/>
  <sheetViews>
    <sheetView zoomScale="111" workbookViewId="0" zoomToFit="1"/>
  </sheetViews>
  <pageMargins left="0.7" right="0.7" top="0.75" bottom="0.75" header="0.3" footer="0.3"/>
  <drawing r:id="rId1"/>
</chartsheet>
</file>

<file path=xl/chartsheets/sheet2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E22BAB0-D0A3-42A2-B382-F500ACD2AFBF}">
  <sheetPr/>
  <sheetViews>
    <sheetView zoomScale="111" workbookViewId="0" zoomToFit="1"/>
  </sheetViews>
  <pageMargins left="0.7" right="0.7" top="0.75" bottom="0.75" header="0.3" footer="0.3"/>
  <drawing r:id="rId1"/>
</chartsheet>
</file>

<file path=xl/chartsheets/sheet2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206B067-BAEE-4646-9B02-6238264DC243}">
  <sheetPr/>
  <sheetViews>
    <sheetView zoomScale="111" workbookViewId="0" zoomToFit="1"/>
  </sheetViews>
  <pageMargins left="0.7" right="0.7" top="0.75" bottom="0.75" header="0.3" footer="0.3"/>
  <drawing r:id="rId1"/>
</chartsheet>
</file>

<file path=xl/chartsheets/sheet2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C12F5B5-F526-4436-92C9-978309691415}">
  <sheetPr/>
  <sheetViews>
    <sheetView zoomScale="111"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F57D7A4-1B89-4952-AC2A-A3DDD0A66E40}">
  <sheetPr/>
  <sheetViews>
    <sheetView zoomScale="111" workbookViewId="0" zoomToFit="1"/>
  </sheetViews>
  <pageMargins left="0.7" right="0.7" top="0.75" bottom="0.75" header="0.3" footer="0.3"/>
  <drawing r:id="rId1"/>
</chartsheet>
</file>

<file path=xl/chartsheets/sheet3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EDF02C0-C2F9-4B1C-BAB3-B02D14E22CCE}">
  <sheetPr/>
  <sheetViews>
    <sheetView zoomScale="111" workbookViewId="0" zoomToFit="1"/>
  </sheetViews>
  <pageMargins left="0.7" right="0.7" top="0.75" bottom="0.75" header="0.3" footer="0.3"/>
  <drawing r:id="rId1"/>
</chartsheet>
</file>

<file path=xl/chartsheets/sheet3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79B81B2-97AE-4190-93CC-E588AADD10E8}">
  <sheetPr/>
  <sheetViews>
    <sheetView zoomScale="111" workbookViewId="0" zoomToFit="1"/>
  </sheetViews>
  <pageMargins left="0.7" right="0.7" top="0.75" bottom="0.75" header="0.3" footer="0.3"/>
  <drawing r:id="rId1"/>
</chartsheet>
</file>

<file path=xl/chartsheets/sheet3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C06BE44-5923-4DAF-8CE8-9D30656B3D74}">
  <sheetPr/>
  <sheetViews>
    <sheetView zoomScale="111" workbookViewId="0" zoomToFit="1"/>
  </sheetViews>
  <pageMargins left="0.7" right="0.7" top="0.75" bottom="0.75" header="0.3" footer="0.3"/>
  <drawing r:id="rId1"/>
</chartsheet>
</file>

<file path=xl/chartsheets/sheet3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F8A103E-0F88-41A7-A955-33AB7EB747C6}">
  <sheetPr/>
  <sheetViews>
    <sheetView zoomScale="111" workbookViewId="0" zoomToFit="1"/>
  </sheetViews>
  <pageMargins left="0.7" right="0.7" top="0.75" bottom="0.75" header="0.3" footer="0.3"/>
  <drawing r:id="rId1"/>
</chartsheet>
</file>

<file path=xl/chartsheets/sheet3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69F7249-84D2-466F-AC10-CA3B05413056}">
  <sheetPr/>
  <sheetViews>
    <sheetView zoomScale="111" workbookViewId="0" zoomToFit="1"/>
  </sheetViews>
  <pageMargins left="0.7" right="0.7" top="0.75" bottom="0.75" header="0.3" footer="0.3"/>
  <drawing r:id="rId1"/>
</chartsheet>
</file>

<file path=xl/chartsheets/sheet3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A05B16C-0FB4-47FE-8B6F-06C80E45F883}">
  <sheetPr/>
  <sheetViews>
    <sheetView zoomScale="111" workbookViewId="0" zoomToFit="1"/>
  </sheetViews>
  <pageMargins left="0.7" right="0.7" top="0.75" bottom="0.75" header="0.3" footer="0.3"/>
  <drawing r:id="rId1"/>
</chartsheet>
</file>

<file path=xl/chartsheets/sheet3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1668BCF-D50F-4674-AF38-DC544DD8310C}">
  <sheetPr/>
  <sheetViews>
    <sheetView zoomScale="111" workbookViewId="0" zoomToFit="1"/>
  </sheetViews>
  <pageMargins left="0.7" right="0.7" top="0.75" bottom="0.75" header="0.3" footer="0.3"/>
  <drawing r:id="rId1"/>
</chartsheet>
</file>

<file path=xl/chartsheets/sheet3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7E84B67-FD67-414F-9AFB-F44D381C7AB9}">
  <sheetPr/>
  <sheetViews>
    <sheetView zoomScale="111" workbookViewId="0" zoomToFit="1"/>
  </sheetViews>
  <pageMargins left="0.7" right="0.7" top="0.75" bottom="0.75" header="0.3" footer="0.3"/>
  <drawing r:id="rId1"/>
</chartsheet>
</file>

<file path=xl/chartsheets/sheet3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8B08D57-E553-4971-A93F-D4852733FA57}">
  <sheetPr/>
  <sheetViews>
    <sheetView zoomScale="111" workbookViewId="0" zoomToFit="1"/>
  </sheetViews>
  <pageMargins left="0.7" right="0.7" top="0.75" bottom="0.75" header="0.3" footer="0.3"/>
  <drawing r:id="rId1"/>
</chartsheet>
</file>

<file path=xl/chartsheets/sheet3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1583318-7D47-40E4-AA89-9FEC52096773}">
  <sheetPr/>
  <sheetViews>
    <sheetView zoomScale="111"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098C33E-2F1E-4FE4-B8A4-D2BF1A7F803B}">
  <sheetPr/>
  <sheetViews>
    <sheetView zoomScale="111" workbookViewId="0" zoomToFit="1"/>
  </sheetViews>
  <pageMargins left="0.7" right="0.7" top="0.75" bottom="0.75" header="0.3" footer="0.3"/>
  <drawing r:id="rId1"/>
</chartsheet>
</file>

<file path=xl/chartsheets/sheet4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0AFBBC4-8DC2-4168-A1B1-DDC5B9D64A01}">
  <sheetPr/>
  <sheetViews>
    <sheetView zoomScale="111" workbookViewId="0" zoomToFit="1"/>
  </sheetViews>
  <pageMargins left="0.7" right="0.7" top="0.75" bottom="0.75" header="0.3" footer="0.3"/>
  <drawing r:id="rId1"/>
</chartsheet>
</file>

<file path=xl/chartsheets/sheet4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6AC94C5-6493-4EFF-A206-99150A39B610}">
  <sheetPr/>
  <sheetViews>
    <sheetView zoomScale="111" workbookViewId="0" zoomToFit="1"/>
  </sheetViews>
  <pageMargins left="0.7" right="0.7" top="0.75" bottom="0.75" header="0.3" footer="0.3"/>
  <drawing r:id="rId1"/>
</chartsheet>
</file>

<file path=xl/chartsheets/sheet4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E1E2C6B-8B5F-480D-88E3-D5503A0120A3}">
  <sheetPr/>
  <sheetViews>
    <sheetView zoomScale="111" workbookViewId="0" zoomToFit="1"/>
  </sheetViews>
  <pageMargins left="0.7" right="0.7" top="0.75" bottom="0.75" header="0.3" footer="0.3"/>
  <drawing r:id="rId1"/>
</chartsheet>
</file>

<file path=xl/chartsheets/sheet4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6C24FF2-62D4-4A75-9EDA-16210FD19808}">
  <sheetPr/>
  <sheetViews>
    <sheetView zoomScale="111" workbookViewId="0" zoomToFit="1"/>
  </sheetViews>
  <pageMargins left="0.7" right="0.7" top="0.75" bottom="0.75" header="0.3" footer="0.3"/>
  <drawing r:id="rId1"/>
</chartsheet>
</file>

<file path=xl/chartsheets/sheet4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979EE0E-2D72-4D02-8079-D31A523ED6A2}">
  <sheetPr/>
  <sheetViews>
    <sheetView zoomScale="111" workbookViewId="0" zoomToFit="1"/>
  </sheetViews>
  <pageMargins left="0.7" right="0.7" top="0.75" bottom="0.75" header="0.3" footer="0.3"/>
  <drawing r:id="rId1"/>
</chartsheet>
</file>

<file path=xl/chartsheets/sheet4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1644E02-79FC-47C7-9D1B-8F169C9D9A27}">
  <sheetPr/>
  <sheetViews>
    <sheetView zoomScale="111"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65681FE-9B0C-4D4C-A57D-814FF8AC4447}">
  <sheetPr/>
  <sheetViews>
    <sheetView zoomScale="111"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DF92E11-EF86-46F2-8F17-057CE5BDF5E2}">
  <sheetPr/>
  <sheetViews>
    <sheetView zoomScale="111" workbookViewId="0" zoomToFit="1"/>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D823E61-810B-427E-97A0-B983E3A5A000}">
  <sheetPr/>
  <sheetViews>
    <sheetView zoomScale="111" workbookViewId="0" zoomToFit="1"/>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3CA321B-7B3A-44BD-A74C-92753092BF9D}">
  <sheetPr/>
  <sheetViews>
    <sheetView zoomScale="111" workbookViewId="0" zoomToFit="1"/>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8DA769E-4B02-4BCA-9609-49B5B59CC2D3}">
  <sheetPr/>
  <sheetViews>
    <sheetView zoomScale="11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1.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5" Type="http://schemas.openxmlformats.org/officeDocument/2006/relationships/chart" Target="../charts/chart34.xml"/><Relationship Id="rId4" Type="http://schemas.openxmlformats.org/officeDocument/2006/relationships/chart" Target="../charts/chart33.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1E69936C-C048-1A1C-BF46-D4AD1A8C800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7E613936-C807-37B9-1C39-062945CA9D2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D9088AC4-4123-9958-79CE-5B02FDD0996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0.56337</cdr:x>
      <cdr:y>0.02979</cdr:y>
    </cdr:from>
    <cdr:to>
      <cdr:x>0.56429</cdr:x>
      <cdr:y>0.92199</cdr:y>
    </cdr:to>
    <cdr:cxnSp macro="">
      <cdr:nvCxnSpPr>
        <cdr:cNvPr id="2" name="Rak koppling 1">
          <a:extLst xmlns:a="http://schemas.openxmlformats.org/drawingml/2006/main">
            <a:ext uri="{FF2B5EF4-FFF2-40B4-BE49-F238E27FC236}">
              <a16:creationId xmlns:a16="http://schemas.microsoft.com/office/drawing/2014/main" id="{4973C2F2-A4F5-78AA-EB02-C1144D1FABD3}"/>
            </a:ext>
          </a:extLst>
        </cdr:cNvPr>
        <cdr:cNvCxnSpPr/>
      </cdr:nvCxnSpPr>
      <cdr:spPr>
        <a:xfrm xmlns:a="http://schemas.openxmlformats.org/drawingml/2006/main">
          <a:off x="5225878" y="180203"/>
          <a:ext cx="8581" cy="5397500"/>
        </a:xfrm>
        <a:prstGeom xmlns:a="http://schemas.openxmlformats.org/drawingml/2006/main" prst="line">
          <a:avLst/>
        </a:prstGeom>
        <a:ln xmlns:a="http://schemas.openxmlformats.org/drawingml/2006/main" w="15875">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3.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8DE622BE-7323-10C4-640F-3D9128A8AFF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9284730" cy="6041081"/>
    <xdr:graphicFrame macro="">
      <xdr:nvGraphicFramePr>
        <xdr:cNvPr id="2" name="Diagram 1">
          <a:extLst>
            <a:ext uri="{FF2B5EF4-FFF2-40B4-BE49-F238E27FC236}">
              <a16:creationId xmlns:a16="http://schemas.microsoft.com/office/drawing/2014/main" id="{FEB6DF68-9969-CF29-412B-C220DEB4573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42275A3F-4050-4487-37A1-720BF7BAC8C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7B5F89EF-6704-40F5-293A-9349E0EAE93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twoCellAnchor>
    <xdr:from>
      <xdr:col>1</xdr:col>
      <xdr:colOff>0</xdr:colOff>
      <xdr:row>24</xdr:row>
      <xdr:rowOff>148949</xdr:rowOff>
    </xdr:from>
    <xdr:to>
      <xdr:col>3</xdr:col>
      <xdr:colOff>1002225</xdr:colOff>
      <xdr:row>45</xdr:row>
      <xdr:rowOff>114301</xdr:rowOff>
    </xdr:to>
    <xdr:graphicFrame macro="">
      <xdr:nvGraphicFramePr>
        <xdr:cNvPr id="2" name="XL_Chart_Obj_Dia_16">
          <a:extLst>
            <a:ext uri="{FF2B5EF4-FFF2-40B4-BE49-F238E27FC236}">
              <a16:creationId xmlns:a16="http://schemas.microsoft.com/office/drawing/2014/main" id="{428B2119-B7A3-8CE2-CC7A-4B66BC52E42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E15985FB-095A-B8AC-0C55-F3DDC3ED5B1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1609B97A-E7A8-E86B-5ACA-328F65412FB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374C6452-49CA-1E92-7B96-585BEE2AD4B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32FDDBCC-B556-06E7-3E6F-1A2E6B0AF41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13C5333E-CFDA-62EE-465A-2F327F4B80D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9284730" cy="6041081"/>
    <xdr:graphicFrame macro="">
      <xdr:nvGraphicFramePr>
        <xdr:cNvPr id="2" name="Diagram 1">
          <a:extLst>
            <a:ext uri="{FF2B5EF4-FFF2-40B4-BE49-F238E27FC236}">
              <a16:creationId xmlns:a16="http://schemas.microsoft.com/office/drawing/2014/main" id="{F0535889-AD02-1911-5C9C-49754A948E5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E8726E8B-2FD1-49E2-BD43-F06E6C9039E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33BB8A77-175D-C343-1E57-2D4F57E958B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A012343D-6128-5336-728D-5C98D31EE93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9DC8CAC7-8DC3-96B4-4281-25AB17ACF0E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2DC48244-3F7C-4EA5-7498-F4BF114FF85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DAF1F1BA-3B81-3B6B-5391-7171BD36ABC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B6870199-5315-DF50-058C-5C000887EE1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64226528-B4B5-4E94-9190-192DCB51320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948EC1E5-5F5E-FE3B-7386-9BAE04E379C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xdr:wsDr xmlns:xdr="http://schemas.openxmlformats.org/drawingml/2006/spreadsheetDrawing" xmlns:a="http://schemas.openxmlformats.org/drawingml/2006/main">
  <xdr:twoCellAnchor>
    <xdr:from>
      <xdr:col>30</xdr:col>
      <xdr:colOff>361950</xdr:colOff>
      <xdr:row>11</xdr:row>
      <xdr:rowOff>95250</xdr:rowOff>
    </xdr:from>
    <xdr:to>
      <xdr:col>39</xdr:col>
      <xdr:colOff>273050</xdr:colOff>
      <xdr:row>33</xdr:row>
      <xdr:rowOff>95250</xdr:rowOff>
    </xdr:to>
    <xdr:graphicFrame macro="">
      <xdr:nvGraphicFramePr>
        <xdr:cNvPr id="2" name="1948,5159">
          <a:extLst>
            <a:ext uri="{FF2B5EF4-FFF2-40B4-BE49-F238E27FC236}">
              <a16:creationId xmlns:a16="http://schemas.microsoft.com/office/drawing/2014/main" id="{9A55654B-FC4A-41E0-9132-427E9FCAA8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30</xdr:col>
      <xdr:colOff>361950</xdr:colOff>
      <xdr:row>11</xdr:row>
      <xdr:rowOff>95250</xdr:rowOff>
    </xdr:from>
    <xdr:to>
      <xdr:col>39</xdr:col>
      <xdr:colOff>273050</xdr:colOff>
      <xdr:row>33</xdr:row>
      <xdr:rowOff>95250</xdr:rowOff>
    </xdr:to>
    <xdr:graphicFrame macro="">
      <xdr:nvGraphicFramePr>
        <xdr:cNvPr id="3" name="1948,5159">
          <a:extLst>
            <a:ext uri="{FF2B5EF4-FFF2-40B4-BE49-F238E27FC236}">
              <a16:creationId xmlns:a16="http://schemas.microsoft.com/office/drawing/2014/main" id="{464FD9E5-EBD8-4E29-AF32-9A69AC73B6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30</xdr:col>
      <xdr:colOff>361950</xdr:colOff>
      <xdr:row>11</xdr:row>
      <xdr:rowOff>95250</xdr:rowOff>
    </xdr:from>
    <xdr:to>
      <xdr:col>39</xdr:col>
      <xdr:colOff>273050</xdr:colOff>
      <xdr:row>33</xdr:row>
      <xdr:rowOff>95250</xdr:rowOff>
    </xdr:to>
    <xdr:graphicFrame macro="">
      <xdr:nvGraphicFramePr>
        <xdr:cNvPr id="4" name="1948,5159">
          <a:extLst>
            <a:ext uri="{FF2B5EF4-FFF2-40B4-BE49-F238E27FC236}">
              <a16:creationId xmlns:a16="http://schemas.microsoft.com/office/drawing/2014/main" id="{9511330A-B8F0-4D9F-8154-8CAD9F28AA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30</xdr:col>
      <xdr:colOff>361950</xdr:colOff>
      <xdr:row>11</xdr:row>
      <xdr:rowOff>95250</xdr:rowOff>
    </xdr:from>
    <xdr:to>
      <xdr:col>39</xdr:col>
      <xdr:colOff>273050</xdr:colOff>
      <xdr:row>33</xdr:row>
      <xdr:rowOff>95250</xdr:rowOff>
    </xdr:to>
    <xdr:graphicFrame macro="">
      <xdr:nvGraphicFramePr>
        <xdr:cNvPr id="5" name="1948,5159">
          <a:extLst>
            <a:ext uri="{FF2B5EF4-FFF2-40B4-BE49-F238E27FC236}">
              <a16:creationId xmlns:a16="http://schemas.microsoft.com/office/drawing/2014/main" id="{37F5397C-68E0-4BFC-BD68-F5140A2A87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30</xdr:col>
      <xdr:colOff>361950</xdr:colOff>
      <xdr:row>11</xdr:row>
      <xdr:rowOff>95250</xdr:rowOff>
    </xdr:from>
    <xdr:to>
      <xdr:col>39</xdr:col>
      <xdr:colOff>273050</xdr:colOff>
      <xdr:row>33</xdr:row>
      <xdr:rowOff>95250</xdr:rowOff>
    </xdr:to>
    <xdr:graphicFrame macro="">
      <xdr:nvGraphicFramePr>
        <xdr:cNvPr id="6" name="1948,5159">
          <a:extLst>
            <a:ext uri="{FF2B5EF4-FFF2-40B4-BE49-F238E27FC236}">
              <a16:creationId xmlns:a16="http://schemas.microsoft.com/office/drawing/2014/main" id="{22171BD6-CFBB-4659-A0C4-35C8DE6FF4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2.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D9226652-4138-FAFE-FD47-2293A064AD4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3.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CC04861D-73A0-3896-5BF1-28CE1BBC0D6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4.xml><?xml version="1.0" encoding="utf-8"?>
<xdr:wsDr xmlns:xdr="http://schemas.openxmlformats.org/drawingml/2006/spreadsheetDrawing" xmlns:a="http://schemas.openxmlformats.org/drawingml/2006/main">
  <xdr:absoluteAnchor>
    <xdr:pos x="0" y="0"/>
    <xdr:ext cx="9284730" cy="6041081"/>
    <xdr:graphicFrame macro="">
      <xdr:nvGraphicFramePr>
        <xdr:cNvPr id="2" name="Diagram 1">
          <a:extLst>
            <a:ext uri="{FF2B5EF4-FFF2-40B4-BE49-F238E27FC236}">
              <a16:creationId xmlns:a16="http://schemas.microsoft.com/office/drawing/2014/main" id="{333F5031-42BD-2CE1-9E52-5DBF776FC31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5.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30820F51-9F15-0A7B-3B8A-8C9EF0E7B20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6.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C223366D-8D03-CF42-355E-1A1F345170F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7.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4EC8545B-EE3C-0B1B-7EF1-AB983459DED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8.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20258FA0-56A9-9D99-E95B-831B73DF34D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9.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32B1E843-02D2-8568-2ECF-A475925FA32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58AA18A0-FA20-873B-720A-A65C87862B7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0.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31DBABF7-D09E-AA53-0E4A-DA1D092767E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1.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07DECB9C-A1A7-F567-6003-376C449B1FB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2.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00538496-7ADE-06AE-91F5-F24FCA25A81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3.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C9060A42-EA16-BEBB-AB7D-2FF1BE9E8D8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4.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67026FA0-C7A3-062D-B213-D7DF27413C2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5.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48CD5EDA-0C0A-E09E-0930-9D0A048B14F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6.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3CCEF3B4-8468-D70E-3FA2-3E3FE917A4B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7.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0DFEA45F-EC1C-20C8-A6CD-07066E679DC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8.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31172515-EA14-B819-8771-7551EACB638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7D21A40B-9BDD-A395-0E38-7530968D5EE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E25BA8BD-C06B-E1CD-B4AB-C015A703740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8AA42D71-E523-E5FC-3E52-2B1675A94CC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FEB27054-D47B-5C79-A112-1E680286352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76149" cy="6049662"/>
    <xdr:graphicFrame macro="">
      <xdr:nvGraphicFramePr>
        <xdr:cNvPr id="2" name="Diagram 1">
          <a:extLst>
            <a:ext uri="{FF2B5EF4-FFF2-40B4-BE49-F238E27FC236}">
              <a16:creationId xmlns:a16="http://schemas.microsoft.com/office/drawing/2014/main" id="{C74877E3-678D-9E5B-4344-40D31D7DE48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tema">
  <a:themeElements>
    <a:clrScheme name="Svensk Försäkring">
      <a:dk1>
        <a:sysClr val="windowText" lastClr="000000"/>
      </a:dk1>
      <a:lt1>
        <a:sysClr val="window" lastClr="FFFFFF"/>
      </a:lt1>
      <a:dk2>
        <a:srgbClr val="6679BB"/>
      </a:dk2>
      <a:lt2>
        <a:srgbClr val="F2F2F2"/>
      </a:lt2>
      <a:accent1>
        <a:srgbClr val="6679BB"/>
      </a:accent1>
      <a:accent2>
        <a:srgbClr val="FFD478"/>
      </a:accent2>
      <a:accent3>
        <a:srgbClr val="E93E84"/>
      </a:accent3>
      <a:accent4>
        <a:srgbClr val="C6DE89"/>
      </a:accent4>
      <a:accent5>
        <a:srgbClr val="BBC6E5"/>
      </a:accent5>
      <a:accent6>
        <a:srgbClr val="F494BC"/>
      </a:accent6>
      <a:hlink>
        <a:srgbClr val="0563C1"/>
      </a:hlink>
      <a:folHlink>
        <a:srgbClr val="800080"/>
      </a:folHlink>
    </a:clrScheme>
    <a:fontScheme name="Anpassat 1">
      <a:majorFont>
        <a:latin typeface="Segoe UI Semibold"/>
        <a:ea typeface=""/>
        <a:cs typeface=""/>
      </a:majorFont>
      <a:minorFont>
        <a:latin typeface="Segoe UI Semibold"/>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15875">
          <a:solidFill>
            <a:schemeClr val="tx1"/>
          </a:solidFill>
          <a:prstDash val="dash"/>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5.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6.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7.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8.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9.xml><?xml version="1.0" encoding="utf-8"?>
<a:themeOverride xmlns:a="http://schemas.openxmlformats.org/drawingml/2006/main">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0.xml><?xml version="1.0" encoding="utf-8"?>
<a:themeOverride xmlns:a="http://schemas.openxmlformats.org/drawingml/2006/main">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1.xml><?xml version="1.0" encoding="utf-8"?>
<a:themeOverride xmlns:a="http://schemas.openxmlformats.org/drawingml/2006/main">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2.xml><?xml version="1.0" encoding="utf-8"?>
<a:themeOverride xmlns:a="http://schemas.openxmlformats.org/drawingml/2006/main">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3.xml><?xml version="1.0" encoding="utf-8"?>
<a:themeOverride xmlns:a="http://schemas.openxmlformats.org/drawingml/2006/main">
  <a:clrScheme name="Svensk Försäkring">
    <a:dk1>
      <a:sysClr val="windowText" lastClr="000000"/>
    </a:dk1>
    <a:lt1>
      <a:sysClr val="window" lastClr="FFFFFF"/>
    </a:lt1>
    <a:dk2>
      <a:srgbClr val="1F497D"/>
    </a:dk2>
    <a:lt2>
      <a:srgbClr val="EEECE1"/>
    </a:lt2>
    <a:accent1>
      <a:srgbClr val="6679BB"/>
    </a:accent1>
    <a:accent2>
      <a:srgbClr val="FFD478"/>
    </a:accent2>
    <a:accent3>
      <a:srgbClr val="E93E84"/>
    </a:accent3>
    <a:accent4>
      <a:srgbClr val="C6DE89"/>
    </a:accent4>
    <a:accent5>
      <a:srgbClr val="BBC6E5"/>
    </a:accent5>
    <a:accent6>
      <a:srgbClr val="F494BC"/>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2.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3.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4.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5.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6.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7.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8.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9.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0.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BE516-38ED-48C6-AFF1-2F9C77C09E2B}">
  <sheetPr codeName="Sheet1">
    <tabColor rgb="FF92D050"/>
  </sheetPr>
  <dimension ref="A1:M40"/>
  <sheetViews>
    <sheetView zoomScaleNormal="100" zoomScaleSheetLayoutView="80" workbookViewId="0">
      <selection activeCell="G18" sqref="G18"/>
    </sheetView>
  </sheetViews>
  <sheetFormatPr defaultColWidth="9.109375" defaultRowHeight="12"/>
  <cols>
    <col min="1" max="1" width="8.77734375" style="12" customWidth="1"/>
    <col min="2" max="2" width="16.77734375" style="12" bestFit="1" customWidth="1"/>
    <col min="3" max="3" width="17.88671875" style="12" bestFit="1" customWidth="1"/>
    <col min="4" max="4" width="17" style="12" bestFit="1" customWidth="1"/>
    <col min="5" max="5" width="17.88671875" style="12" bestFit="1" customWidth="1"/>
    <col min="6" max="6" width="17" style="12" bestFit="1" customWidth="1"/>
    <col min="7" max="7" width="21.6640625" style="12" customWidth="1"/>
    <col min="8" max="8" width="24.6640625" style="12" customWidth="1"/>
    <col min="9" max="9" width="32.6640625" style="12" customWidth="1"/>
    <col min="10" max="16384" width="9.109375" style="12"/>
  </cols>
  <sheetData>
    <row r="1" spans="1:12" s="20" customFormat="1">
      <c r="A1" s="20" t="s">
        <v>0</v>
      </c>
      <c r="B1" s="20" t="s">
        <v>1</v>
      </c>
    </row>
    <row r="2" spans="1:12" s="20" customFormat="1"/>
    <row r="3" spans="1:12">
      <c r="A3" s="12" t="s">
        <v>2</v>
      </c>
      <c r="B3" s="12" t="s">
        <v>3</v>
      </c>
    </row>
    <row r="4" spans="1:12">
      <c r="A4" s="12" t="s">
        <v>4</v>
      </c>
      <c r="B4" s="172" t="s">
        <v>5</v>
      </c>
    </row>
    <row r="5" spans="1:12">
      <c r="A5" s="12" t="s">
        <v>6</v>
      </c>
      <c r="B5" s="12" t="s">
        <v>7</v>
      </c>
    </row>
    <row r="6" spans="1:12" s="13" customFormat="1">
      <c r="A6" s="12" t="s">
        <v>536</v>
      </c>
      <c r="B6" s="176" t="s">
        <v>537</v>
      </c>
    </row>
    <row r="7" spans="1:12" s="13" customFormat="1"/>
    <row r="8" spans="1:12" s="13" customFormat="1">
      <c r="A8" s="13" t="s">
        <v>8</v>
      </c>
      <c r="B8" s="13" t="s">
        <v>9</v>
      </c>
      <c r="C8" s="13" t="s">
        <v>10</v>
      </c>
      <c r="D8" s="13" t="s">
        <v>11</v>
      </c>
    </row>
    <row r="9" spans="1:12" s="13" customFormat="1">
      <c r="A9" s="15">
        <v>2015</v>
      </c>
      <c r="B9" s="16">
        <v>161.86534817400002</v>
      </c>
      <c r="C9" s="16">
        <v>46.614613826999999</v>
      </c>
      <c r="D9" s="16">
        <f t="shared" ref="D9:D18" si="0">C9+B9</f>
        <v>208.47996200100002</v>
      </c>
    </row>
    <row r="10" spans="1:12" s="13" customFormat="1">
      <c r="A10" s="15">
        <v>2016</v>
      </c>
      <c r="B10" s="16">
        <v>164.74949790154096</v>
      </c>
      <c r="C10" s="16">
        <v>46.954808207919982</v>
      </c>
      <c r="D10" s="16">
        <f t="shared" si="0"/>
        <v>211.70430610946096</v>
      </c>
    </row>
    <row r="11" spans="1:12" s="13" customFormat="1">
      <c r="A11" s="15">
        <v>2017</v>
      </c>
      <c r="B11" s="16">
        <v>178.66109544939604</v>
      </c>
      <c r="C11" s="16">
        <v>51.953458604000033</v>
      </c>
      <c r="D11" s="16">
        <f t="shared" si="0"/>
        <v>230.61455405339609</v>
      </c>
    </row>
    <row r="12" spans="1:12" s="13" customFormat="1">
      <c r="A12" s="15">
        <v>2018</v>
      </c>
      <c r="B12" s="16">
        <v>187.59251413773367</v>
      </c>
      <c r="C12" s="16">
        <v>55.786853931401325</v>
      </c>
      <c r="D12" s="16">
        <f t="shared" si="0"/>
        <v>243.37936806913501</v>
      </c>
    </row>
    <row r="13" spans="1:12" s="13" customFormat="1">
      <c r="A13" s="15">
        <v>2019</v>
      </c>
      <c r="B13" s="16">
        <v>198.36309093280988</v>
      </c>
      <c r="C13" s="16">
        <v>61.286381864000404</v>
      </c>
      <c r="D13" s="16">
        <f t="shared" si="0"/>
        <v>259.6494727968103</v>
      </c>
    </row>
    <row r="14" spans="1:12" s="13" customFormat="1">
      <c r="A14" s="15">
        <v>2020</v>
      </c>
      <c r="B14" s="16">
        <v>217.69998214900002</v>
      </c>
      <c r="C14" s="16">
        <v>60.759518909000057</v>
      </c>
      <c r="D14" s="16">
        <f t="shared" si="0"/>
        <v>278.45950105800006</v>
      </c>
      <c r="G14" s="17"/>
      <c r="H14" s="17"/>
      <c r="I14" s="17"/>
      <c r="J14" s="17"/>
      <c r="K14" s="17"/>
      <c r="L14" s="17"/>
    </row>
    <row r="15" spans="1:12" s="13" customFormat="1">
      <c r="A15" s="15">
        <v>2021</v>
      </c>
      <c r="B15" s="16">
        <v>247.16441752100002</v>
      </c>
      <c r="C15" s="16">
        <v>59.604421598999977</v>
      </c>
      <c r="D15" s="16">
        <f t="shared" si="0"/>
        <v>306.76883912</v>
      </c>
      <c r="G15" s="17"/>
      <c r="H15" s="17"/>
      <c r="I15" s="17"/>
      <c r="J15" s="17"/>
      <c r="K15" s="17"/>
      <c r="L15" s="17"/>
    </row>
    <row r="16" spans="1:12" s="13" customFormat="1">
      <c r="A16" s="15">
        <v>2022</v>
      </c>
      <c r="B16" s="16">
        <v>267.63374869399991</v>
      </c>
      <c r="C16" s="16">
        <v>72.184337185999993</v>
      </c>
      <c r="D16" s="16">
        <f t="shared" si="0"/>
        <v>339.8180858799999</v>
      </c>
      <c r="G16" s="17"/>
      <c r="H16" s="17"/>
      <c r="I16" s="17"/>
      <c r="J16" s="17"/>
      <c r="K16" s="17"/>
      <c r="L16" s="17"/>
    </row>
    <row r="17" spans="1:12" s="13" customFormat="1">
      <c r="A17" s="15">
        <v>2023</v>
      </c>
      <c r="B17" s="16">
        <v>278.58090448199999</v>
      </c>
      <c r="C17" s="16">
        <v>80.938407788000021</v>
      </c>
      <c r="D17" s="16">
        <f t="shared" si="0"/>
        <v>359.51931227</v>
      </c>
      <c r="G17" s="17"/>
      <c r="H17" s="17"/>
      <c r="I17" s="17"/>
      <c r="J17" s="17"/>
      <c r="K17" s="17"/>
      <c r="L17" s="17"/>
    </row>
    <row r="18" spans="1:12" s="13" customFormat="1">
      <c r="A18" s="15">
        <v>2024</v>
      </c>
      <c r="B18" s="16">
        <v>299.55253855406198</v>
      </c>
      <c r="C18" s="16">
        <v>90.36135356190502</v>
      </c>
      <c r="D18" s="16">
        <f t="shared" si="0"/>
        <v>389.91389211596697</v>
      </c>
      <c r="E18" s="16"/>
      <c r="F18" s="16"/>
    </row>
    <row r="19" spans="1:12" s="13" customFormat="1">
      <c r="A19" s="15"/>
      <c r="B19" s="16"/>
      <c r="C19" s="16"/>
      <c r="D19" s="16"/>
      <c r="E19" s="16"/>
      <c r="F19" s="16"/>
    </row>
    <row r="20" spans="1:12" s="13" customFormat="1">
      <c r="B20" s="18"/>
      <c r="C20" s="18"/>
      <c r="D20" s="18"/>
      <c r="E20" s="18"/>
      <c r="F20" s="18"/>
    </row>
    <row r="21" spans="1:12" s="13" customFormat="1">
      <c r="B21" s="18"/>
      <c r="C21" s="18"/>
      <c r="D21" s="18"/>
    </row>
    <row r="22" spans="1:12" s="20" customFormat="1">
      <c r="A22" s="19"/>
      <c r="B22" s="289" t="s">
        <v>12</v>
      </c>
      <c r="C22" s="291" t="s">
        <v>13</v>
      </c>
      <c r="D22" s="291"/>
      <c r="E22" s="292" t="s">
        <v>14</v>
      </c>
      <c r="F22" s="291"/>
    </row>
    <row r="23" spans="1:12" s="20" customFormat="1">
      <c r="B23" s="290"/>
      <c r="C23" s="20" t="s">
        <v>15</v>
      </c>
      <c r="D23" s="20" t="s">
        <v>16</v>
      </c>
      <c r="E23" s="20" t="s">
        <v>15</v>
      </c>
      <c r="F23" s="20" t="s">
        <v>16</v>
      </c>
    </row>
    <row r="24" spans="1:12" s="13" customFormat="1">
      <c r="A24" s="15">
        <v>2015</v>
      </c>
      <c r="B24" s="21">
        <v>9851017</v>
      </c>
      <c r="C24" s="16">
        <f>B9</f>
        <v>161.86534817400002</v>
      </c>
      <c r="D24" s="16">
        <v>38.834804503999976</v>
      </c>
      <c r="E24" s="17">
        <f>1000000000*C24/B24</f>
        <v>16431.333757113607</v>
      </c>
      <c r="F24" s="17">
        <f>1000000000*D24/B24</f>
        <v>3942.2127181386427</v>
      </c>
    </row>
    <row r="25" spans="1:12" s="13" customFormat="1">
      <c r="A25" s="15">
        <v>2016</v>
      </c>
      <c r="B25" s="21">
        <v>9995153</v>
      </c>
      <c r="C25" s="16">
        <f t="shared" ref="C25:C33" si="1">B10</f>
        <v>164.74949790154096</v>
      </c>
      <c r="D25" s="16">
        <v>39.851826861309988</v>
      </c>
      <c r="E25" s="17">
        <f t="shared" ref="E25:E33" si="2">1000000000*C25/B25</f>
        <v>16482.939070721673</v>
      </c>
      <c r="F25" s="17">
        <f t="shared" ref="F25:F32" si="3">1000000000*D25/B25</f>
        <v>3987.1152408882576</v>
      </c>
    </row>
    <row r="26" spans="1:12" s="13" customFormat="1">
      <c r="A26" s="15">
        <v>2017</v>
      </c>
      <c r="B26" s="21">
        <v>10120242</v>
      </c>
      <c r="C26" s="16">
        <f t="shared" si="1"/>
        <v>178.66109544939604</v>
      </c>
      <c r="D26" s="16">
        <v>43.938181693400011</v>
      </c>
      <c r="E26" s="17">
        <f t="shared" si="2"/>
        <v>17653.836286661532</v>
      </c>
      <c r="F26" s="17">
        <f t="shared" si="3"/>
        <v>4341.6137374382952</v>
      </c>
    </row>
    <row r="27" spans="1:12" s="13" customFormat="1">
      <c r="A27" s="15">
        <v>2018</v>
      </c>
      <c r="B27" s="21">
        <v>10230185</v>
      </c>
      <c r="C27" s="16">
        <f t="shared" si="1"/>
        <v>187.59251413773367</v>
      </c>
      <c r="D27" s="16">
        <v>46.970147516723983</v>
      </c>
      <c r="E27" s="17">
        <f t="shared" si="2"/>
        <v>18337.157552647746</v>
      </c>
      <c r="F27" s="17">
        <f t="shared" si="3"/>
        <v>4591.3292395713261</v>
      </c>
    </row>
    <row r="28" spans="1:12" s="13" customFormat="1">
      <c r="A28" s="15">
        <v>2019</v>
      </c>
      <c r="B28" s="21">
        <v>10327589</v>
      </c>
      <c r="C28" s="16">
        <f t="shared" si="1"/>
        <v>198.36309093280988</v>
      </c>
      <c r="D28" s="16">
        <v>51.538552982000425</v>
      </c>
      <c r="E28" s="17">
        <f t="shared" si="2"/>
        <v>19207.105446664256</v>
      </c>
      <c r="F28" s="17">
        <f t="shared" si="3"/>
        <v>4990.3760676378997</v>
      </c>
    </row>
    <row r="29" spans="1:12" s="13" customFormat="1">
      <c r="A29" s="15">
        <v>2020</v>
      </c>
      <c r="B29" s="17">
        <v>10379295</v>
      </c>
      <c r="C29" s="16">
        <f t="shared" si="1"/>
        <v>217.69998214900002</v>
      </c>
      <c r="D29" s="16">
        <v>50.137497437000022</v>
      </c>
      <c r="E29" s="17">
        <f t="shared" si="2"/>
        <v>20974.447893522636</v>
      </c>
      <c r="F29" s="17">
        <f t="shared" si="3"/>
        <v>4830.5301503618521</v>
      </c>
    </row>
    <row r="30" spans="1:12" s="13" customFormat="1">
      <c r="A30" s="15">
        <v>2021</v>
      </c>
      <c r="B30" s="22">
        <v>10452326</v>
      </c>
      <c r="C30" s="16">
        <f t="shared" si="1"/>
        <v>247.16441752100002</v>
      </c>
      <c r="D30" s="16">
        <v>49.184396431999978</v>
      </c>
      <c r="E30" s="17">
        <f t="shared" si="2"/>
        <v>23646.833969874267</v>
      </c>
      <c r="F30" s="17">
        <f t="shared" si="3"/>
        <v>4705.5934183453501</v>
      </c>
    </row>
    <row r="31" spans="1:12" s="13" customFormat="1">
      <c r="A31" s="15">
        <v>2022</v>
      </c>
      <c r="B31" s="22">
        <v>10521556</v>
      </c>
      <c r="C31" s="16">
        <f t="shared" si="1"/>
        <v>267.63374869399991</v>
      </c>
      <c r="D31" s="16">
        <v>61.942338764000041</v>
      </c>
      <c r="E31" s="17">
        <f t="shared" si="2"/>
        <v>25436.708096597111</v>
      </c>
      <c r="F31" s="17">
        <f t="shared" si="3"/>
        <v>5887.1842495539668</v>
      </c>
    </row>
    <row r="32" spans="1:12" s="13" customFormat="1">
      <c r="A32" s="15">
        <v>2023</v>
      </c>
      <c r="B32" s="17">
        <v>10551707</v>
      </c>
      <c r="C32" s="16">
        <f t="shared" si="1"/>
        <v>278.58090448199999</v>
      </c>
      <c r="D32" s="16">
        <v>68.777794831000008</v>
      </c>
      <c r="E32" s="17">
        <f t="shared" si="2"/>
        <v>26401.501148771473</v>
      </c>
      <c r="F32" s="17">
        <f t="shared" si="3"/>
        <v>6518.1676131643926</v>
      </c>
    </row>
    <row r="33" spans="1:13" s="13" customFormat="1">
      <c r="A33" s="15">
        <v>2024</v>
      </c>
      <c r="B33" s="21">
        <v>10587710</v>
      </c>
      <c r="C33" s="16">
        <f t="shared" si="1"/>
        <v>299.55253855406198</v>
      </c>
      <c r="D33" s="16">
        <v>76.984547125139997</v>
      </c>
      <c r="E33" s="17">
        <f t="shared" si="2"/>
        <v>28292.476706866924</v>
      </c>
      <c r="F33" s="17">
        <f>1000000000*D33/B33</f>
        <v>7271.123512557484</v>
      </c>
    </row>
    <row r="34" spans="1:13">
      <c r="A34" s="23"/>
      <c r="B34" s="24"/>
    </row>
    <row r="35" spans="1:13">
      <c r="A35" s="26" t="s">
        <v>17</v>
      </c>
      <c r="B35" s="175"/>
      <c r="C35" s="175"/>
      <c r="D35" s="175"/>
    </row>
    <row r="38" spans="1:13">
      <c r="D38" s="26"/>
      <c r="E38" s="26"/>
      <c r="F38" s="26"/>
      <c r="G38" s="26"/>
      <c r="H38" s="26"/>
      <c r="I38" s="26"/>
      <c r="J38" s="26"/>
      <c r="K38" s="26"/>
      <c r="L38" s="26"/>
      <c r="M38" s="26"/>
    </row>
    <row r="39" spans="1:13">
      <c r="D39" s="109"/>
    </row>
    <row r="40" spans="1:13">
      <c r="E40" s="27"/>
    </row>
  </sheetData>
  <mergeCells count="3">
    <mergeCell ref="B22:B23"/>
    <mergeCell ref="C22:D22"/>
    <mergeCell ref="E22:F22"/>
  </mergeCells>
  <phoneticPr fontId="30"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592DB-A797-4770-A9FA-8E1BB6C5686F}">
  <sheetPr codeName="Blad3">
    <tabColor rgb="FF92D050"/>
  </sheetPr>
  <dimension ref="A1:B22"/>
  <sheetViews>
    <sheetView workbookViewId="0">
      <selection activeCell="A6" sqref="A6:B6"/>
    </sheetView>
  </sheetViews>
  <sheetFormatPr defaultColWidth="9.109375" defaultRowHeight="12"/>
  <cols>
    <col min="1" max="1" width="11.33203125" style="248" customWidth="1"/>
    <col min="2" max="16384" width="9.109375" style="248"/>
  </cols>
  <sheetData>
    <row r="1" spans="1:2">
      <c r="A1" s="246" t="s">
        <v>137</v>
      </c>
      <c r="B1" s="247" t="s">
        <v>470</v>
      </c>
    </row>
    <row r="2" spans="1:2">
      <c r="A2" s="249"/>
      <c r="B2" s="249"/>
    </row>
    <row r="3" spans="1:2">
      <c r="A3" s="249" t="s">
        <v>2</v>
      </c>
      <c r="B3" s="250" t="s">
        <v>138</v>
      </c>
    </row>
    <row r="4" spans="1:2">
      <c r="A4" s="249" t="s">
        <v>4</v>
      </c>
      <c r="B4" s="249" t="s">
        <v>139</v>
      </c>
    </row>
    <row r="5" spans="1:2">
      <c r="A5" s="249" t="s">
        <v>6</v>
      </c>
      <c r="B5" s="250" t="s">
        <v>140</v>
      </c>
    </row>
    <row r="6" spans="1:2">
      <c r="A6" s="248" t="s">
        <v>536</v>
      </c>
      <c r="B6" s="251" t="s">
        <v>537</v>
      </c>
    </row>
    <row r="7" spans="1:2">
      <c r="B7" s="251"/>
    </row>
    <row r="8" spans="1:2">
      <c r="A8" s="252" t="s">
        <v>141</v>
      </c>
      <c r="B8" s="247" t="s">
        <v>142</v>
      </c>
    </row>
    <row r="9" spans="1:2">
      <c r="A9" s="248" t="s">
        <v>144</v>
      </c>
      <c r="B9" s="248">
        <v>0.66399999999999992</v>
      </c>
    </row>
    <row r="10" spans="1:2">
      <c r="A10" s="248" t="s">
        <v>143</v>
      </c>
      <c r="B10" s="248">
        <v>0.752</v>
      </c>
    </row>
    <row r="11" spans="1:2">
      <c r="A11" s="248" t="s">
        <v>10</v>
      </c>
      <c r="B11" s="248">
        <v>0.82799999999999996</v>
      </c>
    </row>
    <row r="12" spans="1:2">
      <c r="A12" s="248" t="s">
        <v>468</v>
      </c>
      <c r="B12" s="248">
        <v>0.86099999999999999</v>
      </c>
    </row>
    <row r="13" spans="1:2">
      <c r="A13" s="248" t="s">
        <v>147</v>
      </c>
      <c r="B13" s="248">
        <v>1.014</v>
      </c>
    </row>
    <row r="14" spans="1:2">
      <c r="A14" s="248" t="s">
        <v>145</v>
      </c>
      <c r="B14" s="248">
        <v>1.028</v>
      </c>
    </row>
    <row r="15" spans="1:2">
      <c r="A15" s="248" t="s">
        <v>146</v>
      </c>
      <c r="B15" s="248">
        <v>1.1779999999999999</v>
      </c>
    </row>
    <row r="16" spans="1:2">
      <c r="A16" s="248" t="s">
        <v>148</v>
      </c>
      <c r="B16" s="248">
        <v>1.478</v>
      </c>
    </row>
    <row r="17" spans="1:2">
      <c r="A17" s="248" t="s">
        <v>149</v>
      </c>
      <c r="B17" s="248">
        <v>1.4929999999999999</v>
      </c>
    </row>
    <row r="18" spans="1:2">
      <c r="A18" s="248" t="s">
        <v>469</v>
      </c>
      <c r="B18" s="248">
        <v>1.6190000000000002</v>
      </c>
    </row>
    <row r="19" spans="1:2">
      <c r="A19" s="248" t="s">
        <v>150</v>
      </c>
      <c r="B19" s="248">
        <v>1.7920000000000003</v>
      </c>
    </row>
    <row r="20" spans="1:2">
      <c r="A20" s="248" t="s">
        <v>151</v>
      </c>
      <c r="B20" s="248">
        <v>2.2570000000000001</v>
      </c>
    </row>
    <row r="21" spans="1:2">
      <c r="A21" s="248" t="s">
        <v>152</v>
      </c>
      <c r="B21" s="248">
        <v>3.7479999999999998</v>
      </c>
    </row>
    <row r="22" spans="1:2">
      <c r="A22" s="248" t="s">
        <v>153</v>
      </c>
      <c r="B22" s="248">
        <v>7.0659999999999998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19">
    <tabColor rgb="FF92D050"/>
  </sheetPr>
  <dimension ref="A1:B17"/>
  <sheetViews>
    <sheetView zoomScale="110" zoomScaleNormal="110" workbookViewId="0">
      <selection activeCell="A6" sqref="A6:B6"/>
    </sheetView>
  </sheetViews>
  <sheetFormatPr defaultColWidth="12.6640625" defaultRowHeight="12"/>
  <cols>
    <col min="1" max="1" width="22.6640625" style="254" customWidth="1"/>
    <col min="2" max="2" width="17.5546875" style="254" customWidth="1"/>
    <col min="3" max="16384" width="12.6640625" style="254"/>
  </cols>
  <sheetData>
    <row r="1" spans="1:2">
      <c r="A1" s="240" t="s">
        <v>154</v>
      </c>
      <c r="B1" s="253" t="s">
        <v>155</v>
      </c>
    </row>
    <row r="3" spans="1:2">
      <c r="A3" s="254" t="s">
        <v>2</v>
      </c>
      <c r="B3" s="239" t="s">
        <v>138</v>
      </c>
    </row>
    <row r="4" spans="1:2">
      <c r="A4" s="254" t="s">
        <v>4</v>
      </c>
      <c r="B4" s="254" t="s">
        <v>156</v>
      </c>
    </row>
    <row r="5" spans="1:2">
      <c r="A5" s="254" t="s">
        <v>6</v>
      </c>
      <c r="B5" s="239" t="s">
        <v>157</v>
      </c>
    </row>
    <row r="6" spans="1:2">
      <c r="A6" s="12" t="s">
        <v>536</v>
      </c>
      <c r="B6" s="176" t="s">
        <v>537</v>
      </c>
    </row>
    <row r="7" spans="1:2">
      <c r="A7" s="12"/>
      <c r="B7" s="176"/>
    </row>
    <row r="8" spans="1:2">
      <c r="A8" s="12"/>
      <c r="B8" s="176" t="s">
        <v>541</v>
      </c>
    </row>
    <row r="9" spans="1:2">
      <c r="A9" s="213" t="s">
        <v>158</v>
      </c>
      <c r="B9" s="213">
        <v>96.8</v>
      </c>
    </row>
    <row r="10" spans="1:2">
      <c r="A10" s="254" t="s">
        <v>159</v>
      </c>
      <c r="B10" s="254">
        <v>96.5</v>
      </c>
    </row>
    <row r="11" spans="1:2">
      <c r="A11" s="254" t="s">
        <v>160</v>
      </c>
      <c r="B11" s="254">
        <v>97.2</v>
      </c>
    </row>
    <row r="12" spans="1:2">
      <c r="A12" s="254" t="s">
        <v>161</v>
      </c>
      <c r="B12" s="254">
        <v>98.6</v>
      </c>
    </row>
    <row r="13" spans="1:2">
      <c r="A13" s="254" t="s">
        <v>162</v>
      </c>
      <c r="B13" s="254">
        <v>90.7</v>
      </c>
    </row>
    <row r="14" spans="1:2">
      <c r="A14" s="254" t="s">
        <v>163</v>
      </c>
      <c r="B14" s="254">
        <v>98.9</v>
      </c>
    </row>
    <row r="15" spans="1:2">
      <c r="A15" s="254" t="s">
        <v>164</v>
      </c>
      <c r="B15" s="254">
        <v>87.3</v>
      </c>
    </row>
    <row r="16" spans="1:2">
      <c r="A16" s="254" t="s">
        <v>165</v>
      </c>
      <c r="B16" s="254">
        <v>93.3</v>
      </c>
    </row>
    <row r="17" spans="1:2">
      <c r="A17" s="254" t="s">
        <v>166</v>
      </c>
      <c r="B17" s="254">
        <v>89.7</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43">
    <tabColor rgb="FF92D050"/>
  </sheetPr>
  <dimension ref="A1:P33"/>
  <sheetViews>
    <sheetView zoomScaleNormal="100" workbookViewId="0">
      <selection activeCell="A6" sqref="A6:B6"/>
    </sheetView>
  </sheetViews>
  <sheetFormatPr defaultColWidth="12.6640625" defaultRowHeight="12"/>
  <cols>
    <col min="1" max="1" width="14.109375" style="12" customWidth="1"/>
    <col min="2" max="2" width="14.77734375" style="12" bestFit="1" customWidth="1"/>
    <col min="3" max="3" width="8.88671875" style="12" bestFit="1" customWidth="1"/>
    <col min="4" max="4" width="15" style="12" bestFit="1" customWidth="1"/>
    <col min="5" max="5" width="14.44140625" style="12" bestFit="1" customWidth="1"/>
    <col min="6" max="6" width="10.21875" style="12" customWidth="1"/>
    <col min="7" max="7" width="10.5546875" style="12" bestFit="1" customWidth="1"/>
    <col min="8" max="8" width="11.109375" style="12" bestFit="1" customWidth="1"/>
    <col min="9" max="9" width="11.6640625" style="12" customWidth="1"/>
    <col min="10" max="10" width="15" style="12" customWidth="1"/>
    <col min="11" max="15" width="12.6640625" style="12"/>
    <col min="16" max="16" width="15.109375" style="12" customWidth="1"/>
    <col min="17" max="16384" width="12.6640625" style="12"/>
  </cols>
  <sheetData>
    <row r="1" spans="1:14" s="20" customFormat="1">
      <c r="A1" s="20" t="s">
        <v>167</v>
      </c>
      <c r="B1" s="20" t="s">
        <v>168</v>
      </c>
    </row>
    <row r="2" spans="1:14" s="13" customFormat="1"/>
    <row r="3" spans="1:14" s="13" customFormat="1">
      <c r="A3" s="13" t="s">
        <v>2</v>
      </c>
      <c r="B3" s="13" t="s">
        <v>129</v>
      </c>
    </row>
    <row r="4" spans="1:14" s="13" customFormat="1">
      <c r="A4" s="13" t="s">
        <v>4</v>
      </c>
      <c r="B4" s="172" t="s">
        <v>460</v>
      </c>
    </row>
    <row r="5" spans="1:14" s="13" customFormat="1">
      <c r="A5" s="13" t="s">
        <v>6</v>
      </c>
      <c r="B5" s="13" t="s">
        <v>169</v>
      </c>
    </row>
    <row r="6" spans="1:14" s="13" customFormat="1">
      <c r="A6" s="12" t="s">
        <v>536</v>
      </c>
      <c r="B6" s="176" t="s">
        <v>537</v>
      </c>
    </row>
    <row r="7" spans="1:14" s="100" customFormat="1" ht="11.25"/>
    <row r="8" spans="1:14">
      <c r="A8" s="12" t="s">
        <v>8</v>
      </c>
      <c r="B8" s="12" t="s">
        <v>134</v>
      </c>
      <c r="C8" s="12" t="s">
        <v>135</v>
      </c>
      <c r="D8" s="12" t="s">
        <v>458</v>
      </c>
      <c r="E8" s="12" t="s">
        <v>131</v>
      </c>
      <c r="F8" s="12" t="s">
        <v>103</v>
      </c>
      <c r="G8" s="12" t="s">
        <v>136</v>
      </c>
      <c r="H8" s="12" t="s">
        <v>170</v>
      </c>
      <c r="I8" s="102" t="s">
        <v>11</v>
      </c>
    </row>
    <row r="9" spans="1:14">
      <c r="A9" s="191">
        <v>2015</v>
      </c>
      <c r="B9" s="104">
        <v>13.448894350000003</v>
      </c>
      <c r="C9" s="104">
        <v>8.2569941370000031</v>
      </c>
      <c r="D9" s="104">
        <v>3.2316241749999999</v>
      </c>
      <c r="E9" s="104">
        <v>7.7798093229999958</v>
      </c>
      <c r="F9" s="104">
        <f>I9-(B9+C9+D9+E9+G9+H9)</f>
        <v>3.7668325989999971</v>
      </c>
      <c r="G9" s="104">
        <v>2.2352735080000001</v>
      </c>
      <c r="H9" s="104">
        <v>7.8951857350000001</v>
      </c>
      <c r="I9" s="105">
        <v>46.614613826999999</v>
      </c>
      <c r="K9" s="104"/>
      <c r="L9" s="104"/>
    </row>
    <row r="10" spans="1:14">
      <c r="A10" s="191">
        <v>2016</v>
      </c>
      <c r="B10" s="104">
        <v>13.9801377585</v>
      </c>
      <c r="C10" s="104">
        <v>8.5473326760000017</v>
      </c>
      <c r="D10" s="104">
        <v>2.9758288841999998</v>
      </c>
      <c r="E10" s="104">
        <v>7.1029813466999965</v>
      </c>
      <c r="F10" s="104">
        <f t="shared" ref="F10:F18" si="0">I10-(B10+C10+D10+E10+G10+H10)</f>
        <v>4.148551988499996</v>
      </c>
      <c r="G10" s="104">
        <v>2.577849477</v>
      </c>
      <c r="H10" s="104">
        <v>7.6221260769999999</v>
      </c>
      <c r="I10" s="105">
        <v>46.954808207899994</v>
      </c>
      <c r="K10" s="104"/>
      <c r="L10" s="104"/>
    </row>
    <row r="11" spans="1:14">
      <c r="A11" s="191">
        <v>2017</v>
      </c>
      <c r="B11" s="104">
        <v>15.873503207099999</v>
      </c>
      <c r="C11" s="104">
        <v>8.8642134820000003</v>
      </c>
      <c r="D11" s="104">
        <v>3.5789518732999994</v>
      </c>
      <c r="E11" s="104">
        <v>8.0152769106000008</v>
      </c>
      <c r="F11" s="104">
        <f t="shared" si="0"/>
        <v>4.2378445500000055</v>
      </c>
      <c r="G11" s="104">
        <v>2.730831335</v>
      </c>
      <c r="H11" s="104">
        <v>7.875938069</v>
      </c>
      <c r="I11" s="105">
        <v>51.176559427000001</v>
      </c>
      <c r="L11" s="104"/>
    </row>
    <row r="12" spans="1:14">
      <c r="A12" s="191">
        <v>2018</v>
      </c>
      <c r="B12" s="104">
        <v>17.127188052000001</v>
      </c>
      <c r="C12" s="104">
        <v>9.4899817980000005</v>
      </c>
      <c r="D12" s="104">
        <v>3.9253587836000006</v>
      </c>
      <c r="E12" s="104">
        <v>8.8167064145000023</v>
      </c>
      <c r="F12" s="104">
        <f t="shared" si="0"/>
        <v>4.9569155361999933</v>
      </c>
      <c r="G12" s="104">
        <v>3.090089716</v>
      </c>
      <c r="H12" s="104">
        <v>7.6630442940000005</v>
      </c>
      <c r="I12" s="105">
        <v>55.069284594300001</v>
      </c>
      <c r="L12" s="104"/>
      <c r="N12" s="106"/>
    </row>
    <row r="13" spans="1:14">
      <c r="A13" s="191">
        <v>2019</v>
      </c>
      <c r="B13" s="104">
        <v>18.891677313999992</v>
      </c>
      <c r="C13" s="104">
        <v>10.398589554000001</v>
      </c>
      <c r="D13" s="104">
        <v>4.2964846509999992</v>
      </c>
      <c r="E13" s="104">
        <v>9.7478288819999932</v>
      </c>
      <c r="F13" s="104">
        <f t="shared" si="0"/>
        <v>5.3296679170000019</v>
      </c>
      <c r="G13" s="104">
        <v>3.6341443679999994</v>
      </c>
      <c r="H13" s="104">
        <v>8.2603264319999994</v>
      </c>
      <c r="I13" s="105">
        <v>60.558719117999985</v>
      </c>
      <c r="L13" s="104"/>
      <c r="N13" s="106"/>
    </row>
    <row r="14" spans="1:14">
      <c r="A14" s="191">
        <v>2020</v>
      </c>
      <c r="B14" s="104">
        <v>18.494615427999999</v>
      </c>
      <c r="C14" s="104">
        <v>9.6439896730000001</v>
      </c>
      <c r="D14" s="104">
        <v>4.1982063740000015</v>
      </c>
      <c r="E14" s="104">
        <v>10.622021472000002</v>
      </c>
      <c r="F14" s="104">
        <f t="shared" si="0"/>
        <v>5.1168190409999994</v>
      </c>
      <c r="G14" s="104">
        <v>3.6013378659999997</v>
      </c>
      <c r="H14" s="104">
        <v>8.1178463969999992</v>
      </c>
      <c r="I14" s="105">
        <v>59.794836251000007</v>
      </c>
      <c r="L14" s="104"/>
      <c r="N14" s="106"/>
    </row>
    <row r="15" spans="1:14">
      <c r="A15" s="191">
        <v>2021</v>
      </c>
      <c r="B15" s="104">
        <v>18.689370848000003</v>
      </c>
      <c r="C15" s="104">
        <v>9.6696646229999974</v>
      </c>
      <c r="D15" s="104">
        <v>4.0407651279999994</v>
      </c>
      <c r="E15" s="104">
        <v>10.420025166999995</v>
      </c>
      <c r="F15" s="104">
        <f t="shared" si="0"/>
        <v>4.312849884000002</v>
      </c>
      <c r="G15" s="104">
        <v>3.9754328609999998</v>
      </c>
      <c r="H15" s="104">
        <v>7.613574828</v>
      </c>
      <c r="I15" s="105">
        <v>58.721683338999995</v>
      </c>
      <c r="L15" s="104"/>
      <c r="N15" s="107"/>
    </row>
    <row r="16" spans="1:14">
      <c r="A16" s="191">
        <v>2022</v>
      </c>
      <c r="B16" s="104">
        <v>19.657877067000001</v>
      </c>
      <c r="C16" s="104">
        <v>11.015805443999998</v>
      </c>
      <c r="D16" s="104">
        <v>4.2236162159999999</v>
      </c>
      <c r="E16" s="104">
        <v>10.241998422000007</v>
      </c>
      <c r="F16" s="104">
        <f t="shared" si="0"/>
        <v>3.7849289229999954</v>
      </c>
      <c r="G16" s="104">
        <v>3.9865717869999999</v>
      </c>
      <c r="H16" s="104">
        <v>10.007842218999999</v>
      </c>
      <c r="I16" s="105">
        <v>62.918640078000003</v>
      </c>
      <c r="L16" s="104"/>
      <c r="N16" s="107"/>
    </row>
    <row r="17" spans="1:16">
      <c r="A17" s="191">
        <v>2023</v>
      </c>
      <c r="B17" s="104">
        <v>22.525391339000002</v>
      </c>
      <c r="C17" s="104">
        <v>12.067652535999999</v>
      </c>
      <c r="D17" s="104">
        <v>4.776215734</v>
      </c>
      <c r="E17" s="104">
        <v>12.160612957000001</v>
      </c>
      <c r="F17" s="104">
        <f t="shared" si="0"/>
        <v>4.1153794939999955</v>
      </c>
      <c r="G17" s="104">
        <v>4.5187320530000008</v>
      </c>
      <c r="H17" s="104">
        <v>11.476754387</v>
      </c>
      <c r="I17" s="105">
        <v>71.640738499999998</v>
      </c>
      <c r="J17" s="104"/>
      <c r="L17" s="104"/>
      <c r="P17" s="107"/>
    </row>
    <row r="18" spans="1:16">
      <c r="A18" s="191">
        <v>2024</v>
      </c>
      <c r="B18" s="104">
        <v>24.556909052000016</v>
      </c>
      <c r="C18" s="104">
        <v>12.719668312000003</v>
      </c>
      <c r="D18" s="104">
        <v>5.2050401249999991</v>
      </c>
      <c r="E18" s="104">
        <v>13.376806436799997</v>
      </c>
      <c r="F18" s="104">
        <f t="shared" si="0"/>
        <v>6.4679911118000177</v>
      </c>
      <c r="G18" s="104">
        <v>4.8671332462999999</v>
      </c>
      <c r="H18" s="104">
        <v>12.121718256000001</v>
      </c>
      <c r="I18" s="105">
        <v>79.315266539900023</v>
      </c>
      <c r="J18" s="109"/>
      <c r="L18" s="104"/>
      <c r="P18" s="107"/>
    </row>
    <row r="19" spans="1:16">
      <c r="A19" s="108"/>
      <c r="B19" s="109"/>
      <c r="C19" s="109"/>
      <c r="D19" s="109"/>
      <c r="E19" s="109"/>
      <c r="F19" s="109"/>
      <c r="G19" s="109"/>
      <c r="H19" s="109"/>
      <c r="I19" s="109"/>
    </row>
    <row r="21" spans="1:16">
      <c r="B21" s="109"/>
      <c r="C21" s="109"/>
      <c r="D21" s="109"/>
      <c r="E21" s="109"/>
      <c r="F21" s="109"/>
      <c r="G21" s="109"/>
      <c r="H21" s="109"/>
      <c r="I21" s="109"/>
    </row>
    <row r="22" spans="1:16">
      <c r="E22" s="26"/>
    </row>
    <row r="23" spans="1:16">
      <c r="E23" s="110"/>
    </row>
    <row r="24" spans="1:16">
      <c r="E24" s="104"/>
      <c r="H24" s="104"/>
      <c r="I24" s="104"/>
    </row>
    <row r="25" spans="1:16">
      <c r="E25" s="104"/>
      <c r="H25" s="104"/>
      <c r="I25" s="109"/>
    </row>
    <row r="26" spans="1:16">
      <c r="H26" s="104"/>
    </row>
    <row r="27" spans="1:16">
      <c r="H27" s="104"/>
    </row>
    <row r="28" spans="1:16">
      <c r="H28" s="104"/>
    </row>
    <row r="29" spans="1:16">
      <c r="H29" s="104"/>
    </row>
    <row r="30" spans="1:16">
      <c r="H30" s="104"/>
    </row>
    <row r="31" spans="1:16">
      <c r="H31" s="104"/>
    </row>
    <row r="32" spans="1:16">
      <c r="H32" s="104"/>
    </row>
    <row r="33" spans="8:8">
      <c r="H33" s="104"/>
    </row>
  </sheetData>
  <phoneticPr fontId="30"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F444D-2D08-4B12-B3D2-FF996D0B2D93}">
  <sheetPr codeName="Sheet3">
    <tabColor rgb="FF92D050"/>
  </sheetPr>
  <dimension ref="A1:O38"/>
  <sheetViews>
    <sheetView zoomScaleNormal="100" workbookViewId="0">
      <selection activeCell="A6" sqref="A6:B6"/>
    </sheetView>
  </sheetViews>
  <sheetFormatPr defaultColWidth="9.109375" defaultRowHeight="12"/>
  <cols>
    <col min="1" max="1" width="9.33203125" style="12" customWidth="1"/>
    <col min="2" max="9" width="15.77734375" style="12" customWidth="1"/>
    <col min="10" max="16384" width="9.109375" style="12"/>
  </cols>
  <sheetData>
    <row r="1" spans="1:15" s="254" customFormat="1">
      <c r="A1" s="240" t="s">
        <v>172</v>
      </c>
      <c r="B1" s="253" t="s">
        <v>478</v>
      </c>
      <c r="C1" s="253"/>
    </row>
    <row r="2" spans="1:15" s="254" customFormat="1"/>
    <row r="3" spans="1:15" s="254" customFormat="1">
      <c r="A3" s="254" t="s">
        <v>2</v>
      </c>
      <c r="B3" s="239" t="s">
        <v>173</v>
      </c>
      <c r="C3" s="239"/>
    </row>
    <row r="4" spans="1:15" s="254" customFormat="1">
      <c r="A4" s="254" t="s">
        <v>4</v>
      </c>
      <c r="B4" s="241" t="s">
        <v>174</v>
      </c>
      <c r="C4" s="256"/>
    </row>
    <row r="5" spans="1:15" s="254" customFormat="1">
      <c r="A5" s="254" t="s">
        <v>6</v>
      </c>
      <c r="B5" s="256" t="s">
        <v>7</v>
      </c>
      <c r="C5" s="256"/>
    </row>
    <row r="6" spans="1:15" s="254" customFormat="1">
      <c r="A6" s="12" t="s">
        <v>536</v>
      </c>
      <c r="B6" s="176" t="s">
        <v>537</v>
      </c>
      <c r="C6" s="239"/>
    </row>
    <row r="7" spans="1:15" s="254" customFormat="1">
      <c r="A7" s="12"/>
      <c r="B7" s="176"/>
      <c r="C7" s="239"/>
    </row>
    <row r="8" spans="1:15" s="213" customFormat="1">
      <c r="B8" s="213" t="s">
        <v>175</v>
      </c>
      <c r="F8" s="213" t="s">
        <v>176</v>
      </c>
    </row>
    <row r="9" spans="1:15" s="255" customFormat="1" ht="36">
      <c r="A9" s="259" t="s">
        <v>8</v>
      </c>
      <c r="B9" s="255" t="s">
        <v>177</v>
      </c>
      <c r="C9" s="255" t="s">
        <v>178</v>
      </c>
      <c r="D9" s="255" t="s">
        <v>179</v>
      </c>
      <c r="E9" s="255" t="s">
        <v>180</v>
      </c>
      <c r="F9" s="255" t="s">
        <v>181</v>
      </c>
      <c r="G9" s="255" t="s">
        <v>182</v>
      </c>
      <c r="H9" s="255" t="s">
        <v>183</v>
      </c>
      <c r="I9" s="255" t="s">
        <v>184</v>
      </c>
    </row>
    <row r="10" spans="1:15">
      <c r="A10" s="257" t="s">
        <v>88</v>
      </c>
      <c r="B10" s="125">
        <v>0.20772099999999999</v>
      </c>
      <c r="C10" s="125"/>
      <c r="D10" s="125">
        <v>3.0040079999999998</v>
      </c>
      <c r="E10" s="125"/>
      <c r="F10" s="125">
        <v>0.88698699999999997</v>
      </c>
      <c r="G10" s="125"/>
      <c r="H10" s="125">
        <v>7.5614530000000002</v>
      </c>
      <c r="I10" s="125"/>
      <c r="J10" s="125"/>
      <c r="K10" s="125"/>
      <c r="L10" s="125"/>
      <c r="M10" s="125"/>
      <c r="N10" s="125"/>
      <c r="O10" s="125"/>
    </row>
    <row r="11" spans="1:15">
      <c r="A11" s="257" t="s">
        <v>89</v>
      </c>
      <c r="B11" s="125">
        <v>0.219252</v>
      </c>
      <c r="C11" s="125"/>
      <c r="D11" s="125">
        <v>3.2836069999999999</v>
      </c>
      <c r="E11" s="125"/>
      <c r="F11" s="125">
        <v>0.96125400000000005</v>
      </c>
      <c r="G11" s="125"/>
      <c r="H11" s="125">
        <v>8.3105469999999997</v>
      </c>
      <c r="I11" s="125"/>
      <c r="J11" s="125"/>
      <c r="K11" s="125"/>
      <c r="L11" s="125"/>
      <c r="M11" s="125"/>
      <c r="N11" s="125"/>
      <c r="O11" s="125"/>
    </row>
    <row r="12" spans="1:15">
      <c r="A12" s="257" t="s">
        <v>90</v>
      </c>
      <c r="B12" s="125">
        <v>0.201016</v>
      </c>
      <c r="C12" s="125"/>
      <c r="D12" s="125">
        <v>3.1176520000000001</v>
      </c>
      <c r="E12" s="125"/>
      <c r="F12" s="125">
        <v>0.98521199999999998</v>
      </c>
      <c r="G12" s="125"/>
      <c r="H12" s="125">
        <v>8.1502370000000006</v>
      </c>
      <c r="I12" s="125"/>
      <c r="J12" s="125"/>
      <c r="K12" s="125"/>
      <c r="L12" s="125"/>
      <c r="M12" s="125"/>
      <c r="N12" s="125"/>
      <c r="O12" s="125"/>
    </row>
    <row r="13" spans="1:15">
      <c r="A13" s="257" t="s">
        <v>91</v>
      </c>
      <c r="B13" s="125">
        <v>0.20294799999999999</v>
      </c>
      <c r="C13" s="125"/>
      <c r="D13" s="125">
        <v>3.181438</v>
      </c>
      <c r="E13" s="125"/>
      <c r="F13" s="125">
        <v>0.95384599999999997</v>
      </c>
      <c r="G13" s="125"/>
      <c r="H13" s="125">
        <v>8.3606359999999995</v>
      </c>
      <c r="I13" s="125"/>
      <c r="J13" s="125"/>
      <c r="K13" s="125"/>
      <c r="L13" s="125"/>
      <c r="M13" s="125"/>
      <c r="N13" s="125"/>
      <c r="O13" s="125"/>
    </row>
    <row r="14" spans="1:15">
      <c r="A14" s="257" t="s">
        <v>92</v>
      </c>
      <c r="B14" s="125">
        <v>0.193438</v>
      </c>
      <c r="C14" s="125"/>
      <c r="D14" s="125">
        <v>3.1651422899999999</v>
      </c>
      <c r="E14" s="125"/>
      <c r="F14" s="125">
        <v>1.0065409999999999</v>
      </c>
      <c r="G14" s="125"/>
      <c r="H14" s="125">
        <v>8.8225153620000007</v>
      </c>
      <c r="I14" s="125"/>
      <c r="J14" s="125"/>
      <c r="K14" s="125"/>
      <c r="L14" s="125"/>
      <c r="M14" s="125"/>
      <c r="N14" s="125"/>
      <c r="O14" s="125"/>
    </row>
    <row r="15" spans="1:15">
      <c r="A15" s="257" t="s">
        <v>93</v>
      </c>
      <c r="B15" s="125">
        <v>0.16170899999999999</v>
      </c>
      <c r="C15" s="125"/>
      <c r="D15" s="125">
        <v>3.1460838149999999</v>
      </c>
      <c r="E15" s="125"/>
      <c r="F15" s="125">
        <v>0.94130800000000003</v>
      </c>
      <c r="G15" s="125"/>
      <c r="H15" s="125">
        <v>8.5087131849999995</v>
      </c>
      <c r="I15" s="125"/>
      <c r="J15" s="125"/>
      <c r="K15" s="125"/>
      <c r="L15" s="125"/>
      <c r="M15" s="125"/>
      <c r="N15" s="125"/>
      <c r="O15" s="125"/>
    </row>
    <row r="16" spans="1:15">
      <c r="A16" s="257" t="s">
        <v>94</v>
      </c>
      <c r="B16" s="125">
        <v>0.18205499999999999</v>
      </c>
      <c r="C16" s="125"/>
      <c r="D16" s="125">
        <v>3.3951836370000001</v>
      </c>
      <c r="E16" s="125"/>
      <c r="F16" s="125">
        <v>1.055132</v>
      </c>
      <c r="G16" s="125"/>
      <c r="H16" s="125">
        <v>9.439244338</v>
      </c>
      <c r="I16" s="125"/>
      <c r="J16" s="125"/>
      <c r="K16" s="125"/>
      <c r="L16" s="125"/>
      <c r="M16" s="125"/>
      <c r="N16" s="125"/>
      <c r="O16" s="125"/>
    </row>
    <row r="17" spans="1:15">
      <c r="A17" s="257" t="s">
        <v>95</v>
      </c>
      <c r="B17" s="125">
        <v>0.183278</v>
      </c>
      <c r="C17" s="125"/>
      <c r="D17" s="125">
        <v>3.756220855</v>
      </c>
      <c r="E17" s="125"/>
      <c r="F17" s="125">
        <v>1.128495</v>
      </c>
      <c r="G17" s="125"/>
      <c r="H17" s="125">
        <v>10.396708028000001</v>
      </c>
      <c r="I17" s="125"/>
      <c r="J17" s="125"/>
      <c r="K17" s="125"/>
      <c r="L17" s="125"/>
      <c r="M17" s="125"/>
      <c r="N17" s="125"/>
      <c r="O17" s="125"/>
    </row>
    <row r="18" spans="1:15">
      <c r="A18" s="257" t="s">
        <v>65</v>
      </c>
      <c r="B18" s="125">
        <v>0.189384</v>
      </c>
      <c r="C18" s="125"/>
      <c r="D18" s="125">
        <v>3.7000506940000002</v>
      </c>
      <c r="E18" s="125"/>
      <c r="F18" s="125">
        <v>1.2463660000000001</v>
      </c>
      <c r="G18" s="125"/>
      <c r="H18" s="125">
        <v>11.205455894</v>
      </c>
      <c r="I18" s="125"/>
      <c r="J18" s="125"/>
      <c r="K18" s="125"/>
      <c r="L18" s="125"/>
      <c r="M18" s="125"/>
      <c r="N18" s="125"/>
      <c r="O18" s="125"/>
    </row>
    <row r="19" spans="1:15">
      <c r="A19" s="257" t="s">
        <v>66</v>
      </c>
      <c r="B19" s="125">
        <v>0.18968299999999999</v>
      </c>
      <c r="C19" s="125"/>
      <c r="D19" s="125">
        <v>3.9936698169999998</v>
      </c>
      <c r="E19" s="125"/>
      <c r="F19" s="125">
        <v>1.3283309999999999</v>
      </c>
      <c r="G19" s="125"/>
      <c r="H19" s="125">
        <v>11.906655023000001</v>
      </c>
      <c r="I19" s="125"/>
      <c r="J19" s="125"/>
      <c r="K19" s="125"/>
      <c r="L19" s="125"/>
      <c r="M19" s="125"/>
      <c r="N19" s="125"/>
      <c r="O19" s="125"/>
    </row>
    <row r="20" spans="1:15">
      <c r="A20" s="34">
        <v>2019</v>
      </c>
      <c r="B20" s="125">
        <v>0.19467300000000001</v>
      </c>
      <c r="C20" s="125"/>
      <c r="D20" s="125">
        <v>3.7878968450000001</v>
      </c>
      <c r="E20" s="125"/>
      <c r="F20" s="125">
        <v>1.368107</v>
      </c>
      <c r="G20" s="125"/>
      <c r="H20" s="125">
        <v>12.9489506</v>
      </c>
      <c r="I20" s="125"/>
      <c r="J20" s="125"/>
      <c r="K20" s="125"/>
      <c r="L20" s="125"/>
      <c r="M20" s="125"/>
      <c r="N20" s="125"/>
      <c r="O20" s="125"/>
    </row>
    <row r="21" spans="1:15">
      <c r="A21" s="258">
        <v>2020</v>
      </c>
      <c r="B21" s="125"/>
      <c r="C21" s="125">
        <f>0.1956+0.016</f>
        <v>0.21160000000000001</v>
      </c>
      <c r="D21" s="125">
        <v>3.3767920899999999</v>
      </c>
      <c r="E21" s="125">
        <f>5.347105753+0.25</f>
        <v>5.5971057530000001</v>
      </c>
      <c r="F21" s="125"/>
      <c r="G21" s="125">
        <f>1.288982+0.078</f>
        <v>1.3669820000000001</v>
      </c>
      <c r="H21" s="125">
        <v>12.095814003999999</v>
      </c>
      <c r="I21" s="125">
        <f>12.955292115+0.73</f>
        <v>13.685292115000001</v>
      </c>
      <c r="J21" s="125"/>
      <c r="K21" s="125"/>
      <c r="L21" s="125"/>
      <c r="M21" s="125"/>
      <c r="N21" s="125"/>
      <c r="O21" s="125"/>
    </row>
    <row r="22" spans="1:15">
      <c r="A22" s="258">
        <v>2021</v>
      </c>
      <c r="B22" s="125"/>
      <c r="C22" s="125">
        <f>0.170951+0.016</f>
        <v>0.18695099999999998</v>
      </c>
      <c r="D22" s="125"/>
      <c r="E22" s="125">
        <f>4.768712433+0.25</f>
        <v>5.0187124330000001</v>
      </c>
      <c r="F22" s="125"/>
      <c r="G22" s="125">
        <f>1.315904+0.078</f>
        <v>1.393904</v>
      </c>
      <c r="H22" s="125"/>
      <c r="I22" s="125">
        <f>13.395289043+0.73</f>
        <v>14.125289043</v>
      </c>
      <c r="J22" s="125"/>
      <c r="K22" s="125"/>
      <c r="L22" s="125"/>
      <c r="M22" s="125"/>
      <c r="N22" s="125"/>
      <c r="O22" s="125"/>
    </row>
    <row r="23" spans="1:15">
      <c r="A23" s="258">
        <v>2022</v>
      </c>
      <c r="B23" s="125"/>
      <c r="C23" s="125">
        <v>0.18923799999999999</v>
      </c>
      <c r="D23" s="125"/>
      <c r="E23" s="125">
        <v>5.3287650983500008</v>
      </c>
      <c r="F23" s="125"/>
      <c r="G23" s="125">
        <v>1.4826459999999999</v>
      </c>
      <c r="H23" s="125"/>
      <c r="I23" s="125">
        <v>15.729617263</v>
      </c>
      <c r="J23" s="125"/>
      <c r="K23" s="125"/>
      <c r="L23" s="125"/>
      <c r="M23" s="125"/>
      <c r="N23" s="125"/>
      <c r="O23" s="125"/>
    </row>
    <row r="24" spans="1:15">
      <c r="A24" s="258">
        <v>2023</v>
      </c>
      <c r="B24" s="125"/>
      <c r="C24" s="125">
        <v>0.19053600000000001</v>
      </c>
      <c r="D24" s="125"/>
      <c r="E24" s="125">
        <v>5.8276231245799996</v>
      </c>
      <c r="F24" s="125"/>
      <c r="G24" s="125">
        <v>1.5308310000000001</v>
      </c>
      <c r="H24" s="125"/>
      <c r="I24" s="125">
        <v>17.611350864999999</v>
      </c>
      <c r="J24" s="125"/>
      <c r="K24" s="125"/>
      <c r="L24" s="125"/>
      <c r="M24" s="125"/>
      <c r="N24" s="125"/>
      <c r="O24" s="125"/>
    </row>
    <row r="25" spans="1:15">
      <c r="A25" s="257" t="s">
        <v>463</v>
      </c>
      <c r="B25" s="125"/>
      <c r="C25" s="125">
        <v>0.192136</v>
      </c>
      <c r="D25" s="125"/>
      <c r="E25" s="125">
        <v>6.175031379</v>
      </c>
      <c r="F25" s="125"/>
      <c r="G25" s="125">
        <v>1.650593</v>
      </c>
      <c r="H25" s="125"/>
      <c r="I25" s="125">
        <v>19.332887723999999</v>
      </c>
      <c r="J25" s="125"/>
      <c r="K25" s="125"/>
      <c r="L25" s="125"/>
      <c r="M25" s="125"/>
      <c r="N25" s="125"/>
      <c r="O25" s="125"/>
    </row>
    <row r="26" spans="1:15">
      <c r="B26" s="125"/>
      <c r="C26" s="125"/>
      <c r="D26" s="125"/>
      <c r="E26" s="125"/>
      <c r="F26" s="125"/>
      <c r="G26" s="125"/>
      <c r="H26" s="125"/>
      <c r="I26" s="125"/>
      <c r="J26" s="125"/>
      <c r="K26" s="125"/>
      <c r="L26" s="125"/>
      <c r="M26" s="125"/>
      <c r="N26" s="125"/>
      <c r="O26" s="125"/>
    </row>
    <row r="27" spans="1:15">
      <c r="B27" s="125"/>
      <c r="C27" s="125"/>
      <c r="D27" s="125"/>
      <c r="E27" s="125"/>
      <c r="F27" s="125"/>
      <c r="G27" s="125"/>
      <c r="H27" s="125"/>
      <c r="I27" s="125"/>
      <c r="J27" s="125"/>
      <c r="K27" s="125"/>
      <c r="L27" s="125"/>
      <c r="M27" s="125"/>
      <c r="N27" s="125"/>
      <c r="O27" s="125"/>
    </row>
    <row r="28" spans="1:15">
      <c r="B28" s="125"/>
      <c r="C28" s="125"/>
      <c r="D28" s="125"/>
      <c r="E28" s="125"/>
      <c r="F28" s="125"/>
      <c r="G28" s="125"/>
      <c r="H28" s="125"/>
      <c r="I28" s="125"/>
      <c r="J28" s="125"/>
      <c r="K28" s="125"/>
      <c r="L28" s="125"/>
      <c r="M28" s="125"/>
      <c r="N28" s="125"/>
      <c r="O28" s="125"/>
    </row>
    <row r="29" spans="1:15">
      <c r="B29" s="125"/>
      <c r="C29" s="125"/>
      <c r="D29" s="125"/>
      <c r="E29" s="125"/>
      <c r="F29" s="125"/>
      <c r="G29" s="125"/>
      <c r="H29" s="125"/>
      <c r="I29" s="125"/>
      <c r="J29" s="125"/>
      <c r="K29" s="125"/>
      <c r="L29" s="125"/>
      <c r="M29" s="125"/>
      <c r="N29" s="125"/>
      <c r="O29" s="125"/>
    </row>
    <row r="30" spans="1:15">
      <c r="B30" s="125"/>
      <c r="C30" s="125"/>
      <c r="D30" s="125"/>
      <c r="E30" s="125"/>
      <c r="F30" s="125"/>
      <c r="G30" s="125"/>
      <c r="H30" s="125"/>
      <c r="I30" s="125"/>
      <c r="J30" s="125"/>
      <c r="K30" s="125"/>
      <c r="L30" s="125"/>
      <c r="M30" s="125"/>
      <c r="N30" s="125"/>
      <c r="O30" s="125"/>
    </row>
    <row r="31" spans="1:15">
      <c r="B31" s="125"/>
      <c r="C31" s="125"/>
      <c r="D31" s="125"/>
      <c r="E31" s="125"/>
      <c r="F31" s="125"/>
      <c r="G31" s="125"/>
      <c r="H31" s="125"/>
      <c r="I31" s="125"/>
      <c r="J31" s="125"/>
      <c r="K31" s="125"/>
      <c r="L31" s="125"/>
      <c r="M31" s="125"/>
      <c r="N31" s="125"/>
      <c r="O31" s="125"/>
    </row>
    <row r="32" spans="1:15">
      <c r="B32" s="125"/>
      <c r="C32" s="125"/>
      <c r="D32" s="125"/>
      <c r="E32" s="125"/>
      <c r="F32" s="125"/>
      <c r="G32" s="125"/>
      <c r="H32" s="125"/>
      <c r="I32" s="125"/>
      <c r="J32" s="125"/>
      <c r="K32" s="125"/>
      <c r="L32" s="125"/>
      <c r="M32" s="125"/>
      <c r="N32" s="125"/>
      <c r="O32" s="125"/>
    </row>
    <row r="33" spans="2:15">
      <c r="B33" s="125"/>
      <c r="C33" s="109"/>
      <c r="D33" s="125"/>
      <c r="E33" s="109"/>
      <c r="F33" s="125"/>
      <c r="G33" s="109"/>
      <c r="H33" s="125"/>
      <c r="I33" s="109"/>
      <c r="J33" s="125"/>
      <c r="K33" s="125"/>
      <c r="L33" s="125"/>
      <c r="M33" s="125"/>
      <c r="N33" s="125"/>
      <c r="O33" s="125"/>
    </row>
    <row r="34" spans="2:15">
      <c r="B34" s="125"/>
      <c r="C34" s="125"/>
      <c r="D34" s="125"/>
      <c r="E34" s="125"/>
      <c r="F34" s="125"/>
      <c r="G34" s="125"/>
      <c r="H34" s="125"/>
      <c r="I34" s="125"/>
      <c r="J34" s="125"/>
      <c r="K34" s="125"/>
      <c r="L34" s="125"/>
      <c r="M34" s="125"/>
      <c r="N34" s="125"/>
      <c r="O34" s="125"/>
    </row>
    <row r="35" spans="2:15">
      <c r="B35" s="125"/>
      <c r="C35" s="125"/>
      <c r="D35" s="125"/>
      <c r="E35" s="125"/>
      <c r="F35" s="125"/>
      <c r="G35" s="125"/>
      <c r="H35" s="125"/>
      <c r="I35" s="125"/>
      <c r="J35" s="125"/>
      <c r="K35" s="125"/>
      <c r="L35" s="125"/>
      <c r="M35" s="125"/>
      <c r="N35" s="125"/>
      <c r="O35" s="125"/>
    </row>
    <row r="36" spans="2:15">
      <c r="B36" s="125"/>
      <c r="C36" s="125"/>
      <c r="D36" s="125"/>
      <c r="E36" s="125"/>
      <c r="F36" s="125"/>
      <c r="G36" s="125"/>
      <c r="H36" s="125"/>
      <c r="I36" s="125"/>
      <c r="J36" s="125"/>
      <c r="K36" s="125"/>
      <c r="L36" s="125"/>
      <c r="M36" s="125"/>
      <c r="N36" s="125"/>
      <c r="O36" s="125"/>
    </row>
    <row r="37" spans="2:15">
      <c r="B37" s="125"/>
      <c r="C37" s="125"/>
      <c r="D37" s="125"/>
      <c r="E37" s="125"/>
      <c r="F37" s="125"/>
      <c r="G37" s="125"/>
      <c r="H37" s="125"/>
      <c r="I37" s="125"/>
      <c r="J37" s="125"/>
      <c r="K37" s="125"/>
      <c r="L37" s="125"/>
      <c r="M37" s="125"/>
      <c r="N37" s="125"/>
      <c r="O37" s="125"/>
    </row>
    <row r="38" spans="2:15">
      <c r="B38" s="125"/>
      <c r="C38" s="125"/>
      <c r="D38" s="125"/>
      <c r="E38" s="125"/>
      <c r="F38" s="125"/>
      <c r="G38" s="125"/>
      <c r="H38" s="125"/>
      <c r="I38" s="125"/>
      <c r="J38" s="125"/>
      <c r="K38" s="125"/>
      <c r="L38" s="125"/>
      <c r="M38" s="125"/>
      <c r="N38" s="125"/>
      <c r="O38" s="125"/>
    </row>
  </sheetData>
  <phoneticPr fontId="30"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6C8E8-E031-4A77-B261-0C136A638CD9}">
  <sheetPr codeName="Sheet4">
    <tabColor rgb="FF92D050"/>
  </sheetPr>
  <dimension ref="A1:K73"/>
  <sheetViews>
    <sheetView zoomScaleNormal="100" workbookViewId="0">
      <selection activeCell="A6" sqref="A6:B6"/>
    </sheetView>
  </sheetViews>
  <sheetFormatPr defaultColWidth="9.109375" defaultRowHeight="12"/>
  <cols>
    <col min="1" max="1" width="12.6640625" style="35" customWidth="1"/>
    <col min="2" max="2" width="10.33203125" style="35" customWidth="1"/>
    <col min="3" max="3" width="21.21875" style="35" customWidth="1"/>
    <col min="4" max="4" width="9.33203125" style="35" customWidth="1"/>
    <col min="5" max="8" width="9.109375" style="35"/>
    <col min="9" max="9" width="18.77734375" style="35" customWidth="1"/>
    <col min="10" max="10" width="9.109375" style="35"/>
    <col min="11" max="11" width="13" style="35" customWidth="1"/>
    <col min="12" max="12" width="9.33203125" style="35" customWidth="1"/>
    <col min="13" max="16384" width="9.109375" style="35"/>
  </cols>
  <sheetData>
    <row r="1" spans="1:3" s="36" customFormat="1">
      <c r="A1" s="101" t="s">
        <v>185</v>
      </c>
      <c r="B1" s="53" t="s">
        <v>479</v>
      </c>
    </row>
    <row r="2" spans="1:3" s="36" customFormat="1"/>
    <row r="3" spans="1:3" s="36" customFormat="1">
      <c r="A3" s="36" t="s">
        <v>2</v>
      </c>
      <c r="B3" s="56" t="s">
        <v>186</v>
      </c>
    </row>
    <row r="4" spans="1:3" s="36" customFormat="1">
      <c r="A4" s="36" t="s">
        <v>4</v>
      </c>
      <c r="B4" s="172" t="s">
        <v>187</v>
      </c>
    </row>
    <row r="5" spans="1:3" s="36" customFormat="1">
      <c r="A5" s="36" t="s">
        <v>6</v>
      </c>
      <c r="B5" s="111" t="s">
        <v>7</v>
      </c>
    </row>
    <row r="6" spans="1:3" s="36" customFormat="1">
      <c r="A6" s="12" t="s">
        <v>536</v>
      </c>
      <c r="B6" s="176" t="s">
        <v>537</v>
      </c>
    </row>
    <row r="7" spans="1:3" s="36" customFormat="1">
      <c r="A7" s="12"/>
      <c r="B7" s="176"/>
    </row>
    <row r="8" spans="1:3" s="112" customFormat="1">
      <c r="B8" s="112">
        <v>2024</v>
      </c>
    </row>
    <row r="9" spans="1:3" s="112" customFormat="1">
      <c r="B9" s="112" t="s">
        <v>188</v>
      </c>
      <c r="C9" s="112" t="s">
        <v>189</v>
      </c>
    </row>
    <row r="10" spans="1:3">
      <c r="A10" s="35" t="s">
        <v>190</v>
      </c>
      <c r="B10" s="115">
        <v>705.745</v>
      </c>
      <c r="C10" s="116">
        <v>3.423748818</v>
      </c>
    </row>
    <row r="11" spans="1:3">
      <c r="A11" s="35" t="s">
        <v>191</v>
      </c>
      <c r="B11" s="115">
        <v>386.93900000000002</v>
      </c>
      <c r="C11" s="116">
        <v>10.121870438</v>
      </c>
    </row>
    <row r="12" spans="1:3">
      <c r="A12" s="35" t="s">
        <v>192</v>
      </c>
      <c r="B12" s="115">
        <v>156.26900000000001</v>
      </c>
      <c r="C12" s="116">
        <v>0.36984690199999998</v>
      </c>
    </row>
    <row r="13" spans="1:3">
      <c r="A13" s="35" t="s">
        <v>193</v>
      </c>
      <c r="B13" s="115">
        <v>72.849999999999994</v>
      </c>
      <c r="C13" s="116">
        <v>1.190179305</v>
      </c>
    </row>
    <row r="14" spans="1:3">
      <c r="A14" s="35" t="s">
        <v>194</v>
      </c>
      <c r="B14" s="115">
        <v>28.61</v>
      </c>
      <c r="C14" s="116">
        <v>1.0404224879999999</v>
      </c>
    </row>
    <row r="15" spans="1:3">
      <c r="A15" s="35" t="s">
        <v>195</v>
      </c>
      <c r="B15" s="115">
        <v>24.436</v>
      </c>
      <c r="C15" s="116">
        <v>0.101223961</v>
      </c>
    </row>
    <row r="16" spans="1:3">
      <c r="A16" s="35" t="s">
        <v>196</v>
      </c>
      <c r="B16" s="115">
        <v>8.0169999999999995</v>
      </c>
      <c r="C16" s="116">
        <v>0.64407113699999996</v>
      </c>
    </row>
    <row r="17" spans="1:3">
      <c r="A17" s="35" t="s">
        <v>197</v>
      </c>
      <c r="B17" s="117">
        <v>0.51800000000000002</v>
      </c>
      <c r="C17" s="116">
        <v>1.9466405999999999E-2</v>
      </c>
    </row>
    <row r="18" spans="1:3">
      <c r="A18" s="35" t="s">
        <v>170</v>
      </c>
      <c r="B18" s="117">
        <v>330.07299999999998</v>
      </c>
      <c r="C18" s="116">
        <v>1.8154838900000001</v>
      </c>
    </row>
    <row r="54" spans="9:9">
      <c r="I54" s="113"/>
    </row>
    <row r="55" spans="9:9">
      <c r="I55" s="113"/>
    </row>
    <row r="56" spans="9:9">
      <c r="I56" s="113"/>
    </row>
    <row r="57" spans="9:9">
      <c r="I57" s="113"/>
    </row>
    <row r="58" spans="9:9">
      <c r="I58" s="113"/>
    </row>
    <row r="59" spans="9:9">
      <c r="I59" s="113"/>
    </row>
    <row r="60" spans="9:9">
      <c r="I60" s="113"/>
    </row>
    <row r="61" spans="9:9">
      <c r="I61" s="113"/>
    </row>
    <row r="62" spans="9:9">
      <c r="I62" s="113"/>
    </row>
    <row r="65" spans="9:11">
      <c r="I65" s="113"/>
      <c r="J65" s="115"/>
      <c r="K65" s="115"/>
    </row>
    <row r="66" spans="9:11">
      <c r="I66" s="113"/>
      <c r="J66" s="115"/>
      <c r="K66" s="115"/>
    </row>
    <row r="67" spans="9:11">
      <c r="I67" s="113"/>
      <c r="J67" s="115"/>
      <c r="K67" s="115"/>
    </row>
    <row r="68" spans="9:11">
      <c r="I68" s="113"/>
      <c r="J68" s="115"/>
      <c r="K68" s="115"/>
    </row>
    <row r="69" spans="9:11">
      <c r="I69" s="113"/>
      <c r="J69" s="115"/>
      <c r="K69" s="115"/>
    </row>
    <row r="70" spans="9:11">
      <c r="I70" s="113"/>
      <c r="J70" s="115"/>
      <c r="K70" s="115"/>
    </row>
    <row r="71" spans="9:11">
      <c r="I71" s="113"/>
      <c r="J71" s="115"/>
      <c r="K71" s="115"/>
    </row>
    <row r="72" spans="9:11">
      <c r="I72" s="113"/>
      <c r="J72" s="115"/>
      <c r="K72" s="115"/>
    </row>
    <row r="73" spans="9:11">
      <c r="I73" s="113"/>
      <c r="J73" s="115"/>
      <c r="K73" s="115"/>
    </row>
  </sheetData>
  <sortState xmlns:xlrd2="http://schemas.microsoft.com/office/spreadsheetml/2017/richdata2" ref="I54:K61">
    <sortCondition descending="1" ref="J54:J61"/>
  </sortState>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57B09-4D7D-4FE3-BC52-7F8D1F587D9A}">
  <sheetPr codeName="Sheet5">
    <tabColor rgb="FF92D050"/>
  </sheetPr>
  <dimension ref="A1:C46"/>
  <sheetViews>
    <sheetView topLeftCell="A5" workbookViewId="0">
      <selection activeCell="A6" sqref="A6:B6"/>
    </sheetView>
  </sheetViews>
  <sheetFormatPr defaultColWidth="9.109375" defaultRowHeight="12"/>
  <cols>
    <col min="1" max="1" width="9.109375" style="12"/>
    <col min="2" max="2" width="16.33203125" style="12" customWidth="1"/>
    <col min="3" max="3" width="14.5546875" style="12" bestFit="1" customWidth="1"/>
    <col min="4" max="16384" width="9.109375" style="12"/>
  </cols>
  <sheetData>
    <row r="1" spans="1:3" s="20" customFormat="1">
      <c r="A1" s="20" t="s">
        <v>198</v>
      </c>
      <c r="B1" s="20" t="s">
        <v>199</v>
      </c>
    </row>
    <row r="2" spans="1:3" s="13" customFormat="1"/>
    <row r="3" spans="1:3" s="13" customFormat="1">
      <c r="A3" s="13" t="s">
        <v>2</v>
      </c>
      <c r="B3" s="13" t="s">
        <v>200</v>
      </c>
    </row>
    <row r="4" spans="1:3" s="13" customFormat="1">
      <c r="A4" s="13" t="s">
        <v>4</v>
      </c>
      <c r="B4" s="172" t="s">
        <v>201</v>
      </c>
    </row>
    <row r="5" spans="1:3" s="13" customFormat="1">
      <c r="A5" s="13" t="s">
        <v>6</v>
      </c>
      <c r="B5" s="13" t="s">
        <v>7</v>
      </c>
    </row>
    <row r="6" spans="1:3" s="13" customFormat="1">
      <c r="A6" s="12" t="s">
        <v>536</v>
      </c>
      <c r="B6" s="176" t="s">
        <v>537</v>
      </c>
    </row>
    <row r="8" spans="1:3">
      <c r="B8" s="12" t="s">
        <v>203</v>
      </c>
      <c r="C8" s="12" t="s">
        <v>204</v>
      </c>
    </row>
    <row r="9" spans="1:3">
      <c r="A9" s="12" t="s">
        <v>205</v>
      </c>
      <c r="B9" s="26">
        <v>703</v>
      </c>
      <c r="C9" s="26">
        <v>33613</v>
      </c>
    </row>
    <row r="10" spans="1:3">
      <c r="A10" s="12" t="s">
        <v>206</v>
      </c>
      <c r="B10" s="26">
        <v>725</v>
      </c>
      <c r="C10" s="26">
        <v>34414</v>
      </c>
    </row>
    <row r="11" spans="1:3">
      <c r="A11" s="12" t="s">
        <v>207</v>
      </c>
      <c r="B11" s="26">
        <v>704</v>
      </c>
      <c r="C11" s="26">
        <v>34006</v>
      </c>
    </row>
    <row r="12" spans="1:3">
      <c r="A12" s="12" t="s">
        <v>208</v>
      </c>
      <c r="B12" s="26">
        <v>606</v>
      </c>
      <c r="C12" s="26">
        <v>34685</v>
      </c>
    </row>
    <row r="13" spans="1:3">
      <c r="A13" s="12" t="s">
        <v>209</v>
      </c>
      <c r="B13" s="26">
        <v>541</v>
      </c>
      <c r="C13" s="26">
        <v>38113</v>
      </c>
    </row>
    <row r="14" spans="1:3">
      <c r="A14" s="12" t="s">
        <v>210</v>
      </c>
      <c r="B14" s="26">
        <v>527</v>
      </c>
      <c r="C14" s="26">
        <v>39883</v>
      </c>
    </row>
    <row r="15" spans="1:3">
      <c r="A15" s="12" t="s">
        <v>211</v>
      </c>
      <c r="B15" s="26">
        <v>487</v>
      </c>
      <c r="C15" s="26">
        <v>39802</v>
      </c>
    </row>
    <row r="16" spans="1:3">
      <c r="A16" s="12" t="s">
        <v>212</v>
      </c>
      <c r="B16" s="26">
        <v>563</v>
      </c>
      <c r="C16" s="26">
        <v>40888</v>
      </c>
    </row>
    <row r="17" spans="1:3">
      <c r="A17" s="12" t="s">
        <v>213</v>
      </c>
      <c r="B17" s="26">
        <v>497</v>
      </c>
      <c r="C17" s="26">
        <v>43132</v>
      </c>
    </row>
    <row r="18" spans="1:3">
      <c r="A18" s="12" t="s">
        <v>214</v>
      </c>
      <c r="B18" s="26">
        <v>579</v>
      </c>
      <c r="C18" s="26">
        <v>50496</v>
      </c>
    </row>
    <row r="19" spans="1:3">
      <c r="A19" s="12" t="s">
        <v>215</v>
      </c>
      <c r="B19" s="26">
        <v>551</v>
      </c>
      <c r="C19" s="26">
        <v>45183</v>
      </c>
    </row>
    <row r="20" spans="1:3">
      <c r="A20" s="12" t="s">
        <v>216</v>
      </c>
      <c r="B20" s="26">
        <v>513</v>
      </c>
      <c r="C20" s="26">
        <v>47316</v>
      </c>
    </row>
    <row r="21" spans="1:3">
      <c r="A21" s="12" t="s">
        <v>81</v>
      </c>
      <c r="B21" s="26">
        <v>449</v>
      </c>
      <c r="C21" s="26">
        <v>47341</v>
      </c>
    </row>
    <row r="22" spans="1:3">
      <c r="A22" s="12" t="s">
        <v>82</v>
      </c>
      <c r="B22" s="26">
        <v>452</v>
      </c>
      <c r="C22" s="26">
        <v>45086</v>
      </c>
    </row>
    <row r="23" spans="1:3">
      <c r="A23" s="12" t="s">
        <v>83</v>
      </c>
      <c r="B23" s="26">
        <v>427</v>
      </c>
      <c r="C23" s="26">
        <v>42974</v>
      </c>
    </row>
    <row r="24" spans="1:3">
      <c r="A24" s="12" t="s">
        <v>84</v>
      </c>
      <c r="B24" s="26">
        <v>403</v>
      </c>
      <c r="C24" s="26">
        <v>41644</v>
      </c>
    </row>
    <row r="25" spans="1:3">
      <c r="A25" s="12" t="s">
        <v>85</v>
      </c>
      <c r="B25" s="26">
        <v>406</v>
      </c>
      <c r="C25" s="26">
        <v>39063</v>
      </c>
    </row>
    <row r="26" spans="1:3">
      <c r="A26" s="12" t="s">
        <v>86</v>
      </c>
      <c r="B26" s="26">
        <v>424</v>
      </c>
      <c r="C26" s="26">
        <v>34482</v>
      </c>
    </row>
    <row r="27" spans="1:3">
      <c r="A27" s="12" t="s">
        <v>87</v>
      </c>
      <c r="B27" s="26">
        <v>316</v>
      </c>
      <c r="C27" s="26">
        <v>31522</v>
      </c>
    </row>
    <row r="28" spans="1:3">
      <c r="A28" s="12" t="s">
        <v>88</v>
      </c>
      <c r="B28" s="26">
        <v>296</v>
      </c>
      <c r="C28" s="26">
        <v>30711</v>
      </c>
    </row>
    <row r="29" spans="1:3">
      <c r="A29" s="12" t="s">
        <v>89</v>
      </c>
      <c r="B29" s="26">
        <v>297</v>
      </c>
      <c r="C29" s="26">
        <v>31803</v>
      </c>
    </row>
    <row r="30" spans="1:3">
      <c r="A30" s="12" t="s">
        <v>90</v>
      </c>
      <c r="B30" s="26">
        <v>250</v>
      </c>
      <c r="C30" s="26">
        <v>29069</v>
      </c>
    </row>
    <row r="31" spans="1:3">
      <c r="A31" s="12" t="s">
        <v>91</v>
      </c>
      <c r="B31" s="26">
        <v>257</v>
      </c>
      <c r="C31" s="26">
        <v>37631</v>
      </c>
    </row>
    <row r="32" spans="1:3">
      <c r="A32" s="12" t="s">
        <v>92</v>
      </c>
      <c r="B32" s="26">
        <v>257</v>
      </c>
      <c r="C32" s="26">
        <v>34992</v>
      </c>
    </row>
    <row r="33" spans="1:3">
      <c r="A33" s="12" t="s">
        <v>93</v>
      </c>
      <c r="B33" s="26">
        <v>285</v>
      </c>
      <c r="C33" s="26">
        <v>34051</v>
      </c>
    </row>
    <row r="34" spans="1:3">
      <c r="A34" s="12" t="s">
        <v>94</v>
      </c>
      <c r="B34" s="26">
        <v>261</v>
      </c>
      <c r="C34" s="26">
        <v>33792</v>
      </c>
    </row>
    <row r="35" spans="1:3">
      <c r="A35" s="12" t="s">
        <v>95</v>
      </c>
      <c r="B35" s="26">
        <v>249</v>
      </c>
      <c r="C35" s="26">
        <v>34720</v>
      </c>
    </row>
    <row r="36" spans="1:3">
      <c r="A36" s="12" t="s">
        <v>65</v>
      </c>
      <c r="B36" s="26">
        <v>232</v>
      </c>
      <c r="C36" s="26">
        <v>33075</v>
      </c>
    </row>
    <row r="37" spans="1:3">
      <c r="A37" s="12" t="s">
        <v>66</v>
      </c>
      <c r="B37" s="26">
        <v>318</v>
      </c>
      <c r="C37" s="26">
        <v>30340</v>
      </c>
    </row>
    <row r="38" spans="1:3">
      <c r="A38" s="12" t="s">
        <v>67</v>
      </c>
      <c r="B38" s="26">
        <v>207</v>
      </c>
      <c r="C38" s="26">
        <v>27669</v>
      </c>
    </row>
    <row r="39" spans="1:3">
      <c r="A39" s="12" t="s">
        <v>68</v>
      </c>
      <c r="B39" s="26">
        <v>177</v>
      </c>
      <c r="C39" s="26">
        <v>27753</v>
      </c>
    </row>
    <row r="40" spans="1:3">
      <c r="A40" s="12" t="s">
        <v>69</v>
      </c>
      <c r="B40" s="26">
        <v>187</v>
      </c>
      <c r="C40" s="26">
        <v>28549</v>
      </c>
    </row>
    <row r="41" spans="1:3">
      <c r="A41" s="12" t="s">
        <v>70</v>
      </c>
      <c r="B41" s="26">
        <v>175</v>
      </c>
      <c r="C41" s="26">
        <v>27043</v>
      </c>
    </row>
    <row r="42" spans="1:3">
      <c r="A42" s="12" t="s">
        <v>71</v>
      </c>
      <c r="B42" s="260">
        <v>192</v>
      </c>
      <c r="C42" s="260">
        <v>25593</v>
      </c>
    </row>
    <row r="43" spans="1:3">
      <c r="A43" s="12" t="s">
        <v>463</v>
      </c>
      <c r="B43" s="260">
        <v>163</v>
      </c>
      <c r="C43" s="260">
        <v>27049</v>
      </c>
    </row>
    <row r="45" spans="1:3">
      <c r="B45" s="118"/>
      <c r="C45" s="118"/>
    </row>
    <row r="46" spans="1:3">
      <c r="B46" s="119"/>
      <c r="C46" s="119"/>
    </row>
  </sheetData>
  <phoneticPr fontId="30" type="noConversion"/>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C2A54-5BD5-41DF-9917-E4601CFBECAC}">
  <sheetPr codeName="Sheet6">
    <tabColor rgb="FF92D050"/>
  </sheetPr>
  <dimension ref="A1:K18"/>
  <sheetViews>
    <sheetView workbookViewId="0">
      <selection activeCell="A6" sqref="A6:B6"/>
    </sheetView>
  </sheetViews>
  <sheetFormatPr defaultColWidth="9.109375" defaultRowHeight="12"/>
  <cols>
    <col min="1" max="1" width="10.88671875" style="13" customWidth="1"/>
    <col min="2" max="3" width="16.109375" style="13" customWidth="1"/>
    <col min="4" max="4" width="13.6640625" style="13" customWidth="1"/>
    <col min="5" max="5" width="12.6640625" style="13" customWidth="1"/>
    <col min="6" max="6" width="13.6640625" style="13" customWidth="1"/>
    <col min="7" max="7" width="14.109375" style="13" customWidth="1"/>
    <col min="8" max="22" width="11.6640625" style="13" customWidth="1"/>
    <col min="23" max="24" width="12.6640625" style="13" customWidth="1"/>
    <col min="25" max="16384" width="9.109375" style="13"/>
  </cols>
  <sheetData>
    <row r="1" spans="1:11" s="20" customFormat="1">
      <c r="A1" s="20" t="s">
        <v>217</v>
      </c>
      <c r="B1" s="20" t="s">
        <v>218</v>
      </c>
    </row>
    <row r="3" spans="1:11">
      <c r="A3" s="13" t="s">
        <v>2</v>
      </c>
      <c r="B3" s="13" t="s">
        <v>129</v>
      </c>
    </row>
    <row r="4" spans="1:11">
      <c r="A4" s="13" t="s">
        <v>4</v>
      </c>
      <c r="B4" s="241" t="s">
        <v>219</v>
      </c>
    </row>
    <row r="5" spans="1:11">
      <c r="A5" s="13" t="s">
        <v>6</v>
      </c>
      <c r="B5" s="13" t="s">
        <v>7</v>
      </c>
    </row>
    <row r="6" spans="1:11">
      <c r="A6" s="12" t="s">
        <v>536</v>
      </c>
      <c r="B6" s="176" t="s">
        <v>537</v>
      </c>
    </row>
    <row r="7" spans="1:11">
      <c r="B7" s="14"/>
    </row>
    <row r="8" spans="1:11">
      <c r="B8" s="13" t="s">
        <v>220</v>
      </c>
    </row>
    <row r="9" spans="1:11">
      <c r="B9" s="103" t="s">
        <v>503</v>
      </c>
      <c r="C9" s="103" t="s">
        <v>502</v>
      </c>
      <c r="D9" s="103" t="s">
        <v>501</v>
      </c>
      <c r="E9" s="103" t="s">
        <v>500</v>
      </c>
      <c r="F9" s="121" t="s">
        <v>221</v>
      </c>
    </row>
    <row r="10" spans="1:11">
      <c r="A10" s="13" t="s">
        <v>95</v>
      </c>
      <c r="B10" s="17">
        <v>26836588865</v>
      </c>
      <c r="C10" s="17">
        <v>14286563101</v>
      </c>
      <c r="D10" s="17">
        <v>5785234307</v>
      </c>
      <c r="E10" s="17">
        <v>0</v>
      </c>
      <c r="F10" s="17">
        <v>46908386273</v>
      </c>
      <c r="K10" s="17"/>
    </row>
    <row r="11" spans="1:11">
      <c r="A11" s="13" t="s">
        <v>65</v>
      </c>
      <c r="B11" s="17">
        <v>22344954642</v>
      </c>
      <c r="C11" s="17">
        <v>9995987044</v>
      </c>
      <c r="D11" s="17">
        <v>6266729069</v>
      </c>
      <c r="E11" s="17">
        <v>0</v>
      </c>
      <c r="F11" s="17">
        <v>38607670755</v>
      </c>
      <c r="K11" s="17"/>
    </row>
    <row r="12" spans="1:11">
      <c r="A12" s="13" t="s">
        <v>66</v>
      </c>
      <c r="B12" s="17">
        <v>19286532647</v>
      </c>
      <c r="C12" s="17">
        <v>9534678599</v>
      </c>
      <c r="D12" s="17">
        <v>8269452154</v>
      </c>
      <c r="E12" s="17">
        <v>0</v>
      </c>
      <c r="F12" s="17">
        <v>37090663400</v>
      </c>
      <c r="K12" s="17"/>
    </row>
    <row r="13" spans="1:11">
      <c r="A13" s="13" t="s">
        <v>67</v>
      </c>
      <c r="B13" s="17">
        <v>16697042274</v>
      </c>
      <c r="C13" s="17">
        <v>9158376047</v>
      </c>
      <c r="D13" s="17">
        <v>9433049776</v>
      </c>
      <c r="E13" s="17">
        <v>0</v>
      </c>
      <c r="F13" s="17">
        <v>35288468097</v>
      </c>
      <c r="K13" s="17"/>
    </row>
    <row r="14" spans="1:11">
      <c r="A14" s="13" t="s">
        <v>68</v>
      </c>
      <c r="B14" s="17">
        <v>14197395995</v>
      </c>
      <c r="C14" s="17">
        <v>8236048005</v>
      </c>
      <c r="D14" s="17">
        <v>9191675255</v>
      </c>
      <c r="E14" s="17">
        <v>1769137519</v>
      </c>
      <c r="F14" s="17">
        <v>33394256774</v>
      </c>
      <c r="K14" s="17"/>
    </row>
    <row r="15" spans="1:11">
      <c r="A15" s="13" t="s">
        <v>69</v>
      </c>
      <c r="B15" s="17">
        <v>12018805360</v>
      </c>
      <c r="C15" s="17">
        <v>8378672415</v>
      </c>
      <c r="D15" s="17">
        <v>9231303660</v>
      </c>
      <c r="E15" s="17">
        <v>3627590693</v>
      </c>
      <c r="F15" s="17">
        <v>33256372128</v>
      </c>
      <c r="G15" s="17"/>
      <c r="K15" s="17"/>
    </row>
    <row r="16" spans="1:11">
      <c r="A16" s="13" t="s">
        <v>70</v>
      </c>
      <c r="B16" s="17">
        <v>9768126195</v>
      </c>
      <c r="C16" s="17">
        <v>7414221804</v>
      </c>
      <c r="D16" s="17">
        <v>8153146002</v>
      </c>
      <c r="E16" s="17">
        <v>5342244373</v>
      </c>
      <c r="F16" s="17">
        <v>30677738374</v>
      </c>
      <c r="G16" s="18"/>
      <c r="H16" s="18"/>
      <c r="K16" s="17"/>
    </row>
    <row r="17" spans="1:11">
      <c r="A17" s="13" t="s">
        <v>71</v>
      </c>
      <c r="B17" s="17">
        <v>7392137530</v>
      </c>
      <c r="C17" s="17">
        <v>6499617938</v>
      </c>
      <c r="D17" s="17">
        <v>6897983271</v>
      </c>
      <c r="E17" s="17">
        <v>6052447386</v>
      </c>
      <c r="F17" s="17">
        <v>26842186125</v>
      </c>
      <c r="K17" s="17"/>
    </row>
    <row r="18" spans="1:11">
      <c r="A18" s="13" t="s">
        <v>463</v>
      </c>
      <c r="B18" s="17">
        <v>3496712599</v>
      </c>
      <c r="C18" s="17">
        <v>4358214821</v>
      </c>
      <c r="D18" s="17">
        <v>4698731697</v>
      </c>
      <c r="E18" s="17">
        <v>5336104302</v>
      </c>
      <c r="F18" s="17">
        <v>17889763419</v>
      </c>
      <c r="G18" s="18"/>
      <c r="I18" s="17"/>
      <c r="J18" s="18"/>
      <c r="K18" s="17"/>
    </row>
  </sheetData>
  <phoneticPr fontId="30" type="noConversion"/>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5">
    <tabColor rgb="FF92D050"/>
  </sheetPr>
  <dimension ref="A1:Q51"/>
  <sheetViews>
    <sheetView workbookViewId="0">
      <selection activeCell="A6" sqref="A6:B6"/>
    </sheetView>
  </sheetViews>
  <sheetFormatPr defaultColWidth="9.109375" defaultRowHeight="12"/>
  <cols>
    <col min="1" max="1" width="22.6640625" style="12" customWidth="1"/>
    <col min="2" max="2" width="24.6640625" style="26" customWidth="1"/>
    <col min="3" max="3" width="24.109375" style="26" customWidth="1"/>
    <col min="4" max="4" width="13.6640625" style="26" customWidth="1"/>
    <col min="5" max="7" width="22.6640625" style="26" customWidth="1"/>
    <col min="8" max="8" width="17" style="12" customWidth="1"/>
    <col min="9" max="9" width="14.6640625" style="12" customWidth="1"/>
    <col min="10" max="10" width="11.88671875" style="12" customWidth="1"/>
    <col min="11" max="11" width="9.109375" style="12"/>
    <col min="12" max="12" width="21.6640625" style="12" customWidth="1"/>
    <col min="13" max="13" width="9.109375" style="12"/>
    <col min="14" max="14" width="13.33203125" style="12" customWidth="1"/>
    <col min="15" max="23" width="9.109375" style="12"/>
    <col min="24" max="24" width="7.33203125" style="12" bestFit="1" customWidth="1"/>
    <col min="25" max="16384" width="9.109375" style="12"/>
  </cols>
  <sheetData>
    <row r="1" spans="1:15" s="20" customFormat="1">
      <c r="A1" s="20" t="s">
        <v>222</v>
      </c>
      <c r="B1" s="102" t="s">
        <v>461</v>
      </c>
    </row>
    <row r="2" spans="1:15" s="13" customFormat="1"/>
    <row r="3" spans="1:15" s="13" customFormat="1">
      <c r="A3" s="13" t="s">
        <v>2</v>
      </c>
      <c r="B3" s="13" t="s">
        <v>223</v>
      </c>
    </row>
    <row r="4" spans="1:15" s="13" customFormat="1">
      <c r="A4" s="13" t="s">
        <v>4</v>
      </c>
      <c r="B4" s="172" t="s">
        <v>224</v>
      </c>
    </row>
    <row r="5" spans="1:15" s="13" customFormat="1">
      <c r="A5" s="13" t="s">
        <v>6</v>
      </c>
      <c r="B5" s="13" t="s">
        <v>169</v>
      </c>
    </row>
    <row r="6" spans="1:15" s="13" customFormat="1">
      <c r="A6" s="12" t="s">
        <v>536</v>
      </c>
      <c r="B6" s="176" t="s">
        <v>537</v>
      </c>
    </row>
    <row r="7" spans="1:15" s="100" customFormat="1" ht="11.25">
      <c r="B7" s="33"/>
    </row>
    <row r="8" spans="1:15" s="122" customFormat="1" ht="11.25">
      <c r="B8" s="122">
        <v>2024</v>
      </c>
      <c r="F8" s="192"/>
      <c r="G8" s="192"/>
      <c r="H8" s="192"/>
    </row>
    <row r="9" spans="1:15" s="102" customFormat="1">
      <c r="B9" s="102" t="s">
        <v>226</v>
      </c>
      <c r="C9" s="20" t="s">
        <v>227</v>
      </c>
      <c r="D9" s="20" t="s">
        <v>542</v>
      </c>
      <c r="F9" s="17"/>
      <c r="G9" s="21"/>
      <c r="H9" s="21"/>
      <c r="I9" s="13"/>
      <c r="J9" s="13"/>
      <c r="K9" s="13"/>
      <c r="L9" s="13"/>
      <c r="M9" s="13"/>
      <c r="N9" s="13"/>
      <c r="O9" s="13"/>
    </row>
    <row r="10" spans="1:15">
      <c r="A10" s="12" t="s">
        <v>195</v>
      </c>
      <c r="B10" s="26">
        <v>266907</v>
      </c>
      <c r="C10" s="104">
        <v>1.4805124757499999</v>
      </c>
      <c r="D10" s="26">
        <v>1480512475.75</v>
      </c>
      <c r="E10" s="12"/>
      <c r="F10" s="17"/>
      <c r="G10" s="21"/>
      <c r="H10" s="21"/>
      <c r="I10" s="13"/>
      <c r="J10" s="13"/>
      <c r="K10" s="13"/>
      <c r="L10" s="13"/>
      <c r="M10" s="13"/>
      <c r="N10" s="13"/>
      <c r="O10" s="13"/>
    </row>
    <row r="11" spans="1:15">
      <c r="A11" s="12" t="s">
        <v>228</v>
      </c>
      <c r="B11" s="26">
        <v>103795</v>
      </c>
      <c r="C11" s="104">
        <v>1.512697843</v>
      </c>
      <c r="D11" s="26">
        <v>1512697843</v>
      </c>
      <c r="E11" s="12"/>
      <c r="F11" s="17"/>
      <c r="G11" s="21"/>
      <c r="H11" s="21"/>
      <c r="I11" s="13"/>
      <c r="J11" s="13"/>
      <c r="K11" s="13"/>
      <c r="L11" s="13"/>
      <c r="M11" s="13"/>
      <c r="N11" s="13"/>
      <c r="O11" s="13"/>
    </row>
    <row r="12" spans="1:15">
      <c r="A12" s="12" t="s">
        <v>230</v>
      </c>
      <c r="B12" s="26">
        <v>79686</v>
      </c>
      <c r="C12" s="104">
        <v>1.0459797559999999</v>
      </c>
      <c r="D12" s="26">
        <v>1045979756</v>
      </c>
      <c r="E12" s="12"/>
      <c r="F12" s="17"/>
      <c r="G12" s="21"/>
      <c r="H12" s="21"/>
      <c r="I12" s="13"/>
      <c r="J12" s="13"/>
      <c r="K12" s="13"/>
      <c r="L12" s="13"/>
      <c r="M12" s="17"/>
      <c r="N12" s="17"/>
      <c r="O12" s="13"/>
    </row>
    <row r="13" spans="1:15">
      <c r="A13" s="12" t="s">
        <v>232</v>
      </c>
      <c r="B13" s="26">
        <v>83415</v>
      </c>
      <c r="C13" s="104">
        <v>5.8564908229499997</v>
      </c>
      <c r="D13" s="26">
        <v>5856490822.9499998</v>
      </c>
      <c r="E13" s="12"/>
      <c r="F13" s="17"/>
      <c r="G13" s="21"/>
      <c r="H13" s="21"/>
      <c r="I13" s="13"/>
      <c r="J13" s="13"/>
      <c r="K13" s="13"/>
      <c r="L13" s="13"/>
      <c r="M13" s="13"/>
      <c r="N13" s="13"/>
      <c r="O13" s="13"/>
    </row>
    <row r="14" spans="1:15">
      <c r="A14" s="12" t="s">
        <v>233</v>
      </c>
      <c r="B14" s="26">
        <v>70745</v>
      </c>
      <c r="C14" s="104">
        <v>0.79811770100000001</v>
      </c>
      <c r="D14" s="26">
        <v>798117701</v>
      </c>
      <c r="E14" s="12"/>
      <c r="F14" s="17"/>
      <c r="G14" s="21"/>
      <c r="H14" s="21"/>
      <c r="I14" s="13"/>
      <c r="J14" s="13"/>
      <c r="K14" s="13"/>
      <c r="L14" s="13"/>
      <c r="M14" s="17"/>
      <c r="N14" s="17"/>
      <c r="O14" s="13"/>
    </row>
    <row r="15" spans="1:15">
      <c r="A15" s="12" t="s">
        <v>234</v>
      </c>
      <c r="B15" s="26">
        <v>39675</v>
      </c>
      <c r="C15" s="104">
        <v>2.4782246209999998</v>
      </c>
      <c r="D15" s="26">
        <v>2478224621</v>
      </c>
      <c r="E15" s="12"/>
      <c r="F15" s="17"/>
      <c r="G15" s="21"/>
      <c r="H15" s="21"/>
      <c r="I15" s="13"/>
      <c r="J15" s="13"/>
      <c r="K15" s="13"/>
      <c r="L15" s="13"/>
      <c r="M15" s="13"/>
      <c r="N15" s="13"/>
      <c r="O15" s="13"/>
    </row>
    <row r="16" spans="1:15">
      <c r="A16" s="12" t="s">
        <v>229</v>
      </c>
      <c r="B16" s="26">
        <v>26265</v>
      </c>
      <c r="C16" s="104">
        <v>6.2702611810000004</v>
      </c>
      <c r="D16" s="26">
        <v>6270261181</v>
      </c>
      <c r="E16" s="12"/>
      <c r="F16" s="17"/>
      <c r="G16" s="21"/>
      <c r="H16" s="21"/>
      <c r="I16" s="13"/>
      <c r="J16" s="13"/>
      <c r="K16" s="13"/>
      <c r="L16" s="13"/>
      <c r="M16" s="13"/>
      <c r="N16" s="13"/>
      <c r="O16" s="13"/>
    </row>
    <row r="17" spans="1:17">
      <c r="A17" s="12" t="s">
        <v>235</v>
      </c>
      <c r="B17" s="26">
        <v>20020</v>
      </c>
      <c r="C17" s="104">
        <v>1.22868390493</v>
      </c>
      <c r="D17" s="26">
        <v>1228683904.9300001</v>
      </c>
      <c r="E17" s="99"/>
      <c r="F17" s="17"/>
      <c r="G17" s="21"/>
      <c r="H17" s="21"/>
      <c r="I17" s="13"/>
      <c r="J17" s="13"/>
      <c r="K17" s="13"/>
      <c r="L17" s="13"/>
      <c r="M17" s="17"/>
      <c r="N17" s="17"/>
      <c r="O17" s="13"/>
    </row>
    <row r="18" spans="1:17">
      <c r="A18" s="12" t="s">
        <v>236</v>
      </c>
      <c r="B18" s="26">
        <v>4465</v>
      </c>
      <c r="C18" s="104">
        <v>6.7878400000000005E-2</v>
      </c>
      <c r="D18" s="26">
        <v>67878400</v>
      </c>
      <c r="E18" s="12"/>
      <c r="F18" s="17"/>
      <c r="G18" s="21"/>
      <c r="H18" s="21"/>
      <c r="I18" s="13"/>
      <c r="J18" s="13"/>
      <c r="K18" s="13"/>
      <c r="L18" s="13"/>
      <c r="M18" s="17"/>
      <c r="N18" s="17"/>
      <c r="O18" s="13"/>
    </row>
    <row r="19" spans="1:17">
      <c r="A19" s="12" t="s">
        <v>103</v>
      </c>
      <c r="B19" s="26">
        <v>61378</v>
      </c>
      <c r="C19" s="104">
        <v>1.22913402751</v>
      </c>
      <c r="D19" s="26">
        <v>1229134027.51</v>
      </c>
      <c r="E19" s="12"/>
      <c r="F19" s="17"/>
      <c r="G19" s="21"/>
      <c r="H19" s="21"/>
      <c r="I19" s="13"/>
      <c r="J19" s="13"/>
      <c r="K19" s="13"/>
      <c r="L19" s="13"/>
      <c r="M19" s="13"/>
      <c r="N19" s="13"/>
      <c r="O19" s="13"/>
    </row>
    <row r="20" spans="1:17" s="102" customFormat="1">
      <c r="A20" s="102" t="s">
        <v>11</v>
      </c>
      <c r="B20" s="124">
        <v>756351</v>
      </c>
      <c r="C20" s="104">
        <v>21.967980733139999</v>
      </c>
      <c r="D20" s="124">
        <v>21967980733.139999</v>
      </c>
      <c r="F20" s="17"/>
      <c r="G20" s="21"/>
      <c r="H20" s="21"/>
      <c r="I20" s="13"/>
      <c r="J20" s="13"/>
      <c r="K20" s="17"/>
      <c r="L20" s="17"/>
      <c r="M20" s="17"/>
      <c r="N20" s="17"/>
      <c r="O20" s="17"/>
      <c r="P20" s="124"/>
      <c r="Q20" s="124"/>
    </row>
    <row r="21" spans="1:17">
      <c r="A21" s="26"/>
      <c r="B21" s="12"/>
      <c r="C21" s="125"/>
      <c r="E21" s="12"/>
      <c r="F21" s="17"/>
      <c r="G21" s="21"/>
      <c r="H21" s="21"/>
      <c r="I21" s="13"/>
      <c r="J21" s="13"/>
      <c r="K21" s="17"/>
      <c r="L21" s="17"/>
      <c r="M21" s="17"/>
      <c r="N21" s="17"/>
      <c r="O21" s="17"/>
      <c r="P21" s="26"/>
      <c r="Q21" s="26"/>
    </row>
    <row r="22" spans="1:17">
      <c r="A22" s="81"/>
      <c r="B22" s="12"/>
      <c r="C22" s="12"/>
      <c r="F22" s="17"/>
      <c r="G22" s="21"/>
      <c r="H22" s="21"/>
      <c r="I22" s="13"/>
      <c r="J22" s="13"/>
      <c r="K22" s="13"/>
      <c r="L22" s="13"/>
      <c r="M22" s="17"/>
      <c r="N22" s="17"/>
      <c r="O22" s="17"/>
      <c r="P22" s="26"/>
    </row>
    <row r="23" spans="1:17">
      <c r="A23" s="126"/>
      <c r="B23" s="12"/>
      <c r="C23" s="12"/>
      <c r="F23" s="17"/>
      <c r="G23" s="21"/>
      <c r="H23" s="21"/>
      <c r="I23" s="13"/>
      <c r="J23" s="13"/>
      <c r="K23" s="13"/>
      <c r="L23" s="13"/>
      <c r="M23" s="17"/>
      <c r="N23" s="17"/>
      <c r="O23" s="17"/>
      <c r="P23" s="26"/>
    </row>
    <row r="24" spans="1:17">
      <c r="A24" s="26"/>
      <c r="B24" s="12"/>
      <c r="C24" s="104"/>
      <c r="F24" s="193"/>
      <c r="G24" s="21"/>
      <c r="H24" s="21"/>
      <c r="I24" s="13"/>
      <c r="J24" s="13"/>
      <c r="K24" s="13"/>
      <c r="L24" s="13"/>
      <c r="M24" s="17"/>
      <c r="N24" s="17"/>
      <c r="O24" s="17"/>
      <c r="P24" s="26"/>
    </row>
    <row r="25" spans="1:17">
      <c r="A25" s="26"/>
      <c r="B25" s="12"/>
      <c r="C25" s="12"/>
      <c r="D25" s="12"/>
      <c r="F25" s="17"/>
      <c r="G25" s="21"/>
      <c r="H25" s="21"/>
      <c r="I25" s="13"/>
      <c r="J25" s="13"/>
      <c r="K25" s="13"/>
      <c r="L25" s="13"/>
      <c r="M25" s="13"/>
      <c r="N25" s="13"/>
      <c r="O25" s="13"/>
    </row>
    <row r="26" spans="1:17">
      <c r="A26" s="26"/>
      <c r="B26" s="12"/>
      <c r="C26" s="12"/>
      <c r="D26" s="12"/>
      <c r="E26" s="12"/>
      <c r="F26" s="17"/>
      <c r="G26" s="21"/>
      <c r="H26" s="21"/>
      <c r="I26" s="13"/>
      <c r="J26" s="13"/>
      <c r="K26" s="13"/>
      <c r="L26" s="13"/>
      <c r="M26" s="13"/>
      <c r="N26" s="13"/>
      <c r="O26" s="13"/>
    </row>
    <row r="27" spans="1:17">
      <c r="B27" s="12"/>
      <c r="C27" s="12"/>
      <c r="D27" s="12"/>
      <c r="E27" s="12"/>
      <c r="F27" s="16"/>
      <c r="G27" s="123"/>
      <c r="H27" s="123"/>
      <c r="I27" s="13"/>
      <c r="J27" s="13"/>
      <c r="K27" s="13"/>
      <c r="L27" s="13"/>
      <c r="M27" s="13"/>
      <c r="N27" s="13"/>
      <c r="O27" s="13"/>
    </row>
    <row r="28" spans="1:17">
      <c r="B28" s="12"/>
      <c r="C28" s="12"/>
      <c r="D28" s="12"/>
      <c r="E28" s="12"/>
      <c r="F28" s="16"/>
      <c r="G28" s="13"/>
      <c r="H28" s="13"/>
      <c r="I28" s="13"/>
      <c r="J28" s="13"/>
      <c r="K28" s="13"/>
      <c r="L28" s="13"/>
      <c r="M28" s="13"/>
      <c r="N28" s="13"/>
      <c r="O28" s="13"/>
    </row>
    <row r="29" spans="1:17">
      <c r="B29" s="12"/>
      <c r="D29" s="12"/>
      <c r="E29" s="12"/>
      <c r="F29" s="16"/>
      <c r="G29" s="13"/>
      <c r="H29" s="13"/>
      <c r="I29" s="13"/>
      <c r="J29" s="120"/>
      <c r="K29" s="13"/>
      <c r="L29" s="13"/>
      <c r="M29" s="13"/>
      <c r="N29" s="13"/>
      <c r="O29" s="13"/>
    </row>
    <row r="30" spans="1:17">
      <c r="B30" s="12"/>
      <c r="C30" s="12"/>
      <c r="D30" s="12"/>
      <c r="E30" s="12"/>
      <c r="F30" s="104"/>
      <c r="G30" s="12"/>
      <c r="J30" s="34"/>
    </row>
    <row r="31" spans="1:17">
      <c r="B31" s="12"/>
      <c r="D31" s="12"/>
      <c r="E31" s="12"/>
      <c r="F31" s="104"/>
      <c r="G31" s="12"/>
      <c r="J31" s="34"/>
    </row>
    <row r="32" spans="1:17">
      <c r="B32" s="12"/>
      <c r="C32" s="12"/>
      <c r="D32" s="12"/>
      <c r="E32" s="12"/>
      <c r="F32" s="104"/>
      <c r="G32" s="12"/>
      <c r="J32" s="34"/>
    </row>
    <row r="33" spans="2:10">
      <c r="B33" s="12"/>
      <c r="D33" s="12"/>
      <c r="E33" s="12"/>
      <c r="F33" s="104"/>
      <c r="G33" s="12"/>
      <c r="J33" s="34"/>
    </row>
    <row r="34" spans="2:10">
      <c r="B34" s="12"/>
      <c r="J34" s="34"/>
    </row>
    <row r="35" spans="2:10">
      <c r="B35" s="12"/>
    </row>
    <row r="39" spans="2:10">
      <c r="B39" s="12"/>
    </row>
    <row r="40" spans="2:10">
      <c r="B40" s="12"/>
    </row>
    <row r="41" spans="2:10">
      <c r="B41" s="12"/>
    </row>
    <row r="42" spans="2:10">
      <c r="B42" s="12"/>
    </row>
    <row r="43" spans="2:10">
      <c r="B43" s="12"/>
    </row>
    <row r="44" spans="2:10">
      <c r="B44" s="12"/>
    </row>
    <row r="45" spans="2:10">
      <c r="B45" s="12"/>
    </row>
    <row r="46" spans="2:10">
      <c r="B46" s="12"/>
    </row>
    <row r="47" spans="2:10">
      <c r="B47" s="12"/>
    </row>
    <row r="48" spans="2:10">
      <c r="B48" s="12"/>
    </row>
    <row r="49" spans="2:2">
      <c r="B49" s="12"/>
    </row>
    <row r="50" spans="2:2">
      <c r="B50" s="12"/>
    </row>
    <row r="51" spans="2:2">
      <c r="B51" s="12"/>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4BF0B-9633-445B-9D62-89E05B36E0F4}">
  <sheetPr codeName="Sheet7">
    <tabColor rgb="FF92D050"/>
  </sheetPr>
  <dimension ref="A1:O26"/>
  <sheetViews>
    <sheetView workbookViewId="0">
      <selection activeCell="A6" sqref="A6:B6"/>
    </sheetView>
  </sheetViews>
  <sheetFormatPr defaultColWidth="9.109375" defaultRowHeight="12"/>
  <cols>
    <col min="1" max="1" width="31" style="13" customWidth="1"/>
    <col min="2" max="2" width="8.88671875" style="13" customWidth="1"/>
    <col min="3" max="7" width="9.109375" style="13"/>
    <col min="8" max="8" width="10.33203125" style="13" customWidth="1"/>
    <col min="9" max="12" width="9.109375" style="13"/>
    <col min="13" max="13" width="12.109375" style="13" customWidth="1"/>
    <col min="14" max="16384" width="9.109375" style="13"/>
  </cols>
  <sheetData>
    <row r="1" spans="1:15" s="20" customFormat="1">
      <c r="A1" s="20" t="s">
        <v>237</v>
      </c>
      <c r="B1" s="20" t="s">
        <v>238</v>
      </c>
    </row>
    <row r="3" spans="1:15">
      <c r="A3" s="13" t="s">
        <v>2</v>
      </c>
      <c r="B3" s="13" t="s">
        <v>188</v>
      </c>
    </row>
    <row r="4" spans="1:15">
      <c r="A4" s="13" t="s">
        <v>4</v>
      </c>
      <c r="B4" s="172" t="s">
        <v>239</v>
      </c>
    </row>
    <row r="5" spans="1:15">
      <c r="A5" s="13" t="s">
        <v>6</v>
      </c>
      <c r="B5" s="13" t="s">
        <v>7</v>
      </c>
    </row>
    <row r="6" spans="1:15">
      <c r="A6" s="12" t="s">
        <v>536</v>
      </c>
      <c r="B6" s="176" t="s">
        <v>537</v>
      </c>
    </row>
    <row r="7" spans="1:15">
      <c r="B7" s="14"/>
    </row>
    <row r="8" spans="1:15">
      <c r="A8" s="127" t="s">
        <v>240</v>
      </c>
    </row>
    <row r="9" spans="1:15">
      <c r="A9" s="128" t="s">
        <v>225</v>
      </c>
      <c r="B9" s="129">
        <v>2015</v>
      </c>
      <c r="C9" s="129">
        <v>2016</v>
      </c>
      <c r="D9" s="129">
        <v>2017</v>
      </c>
      <c r="E9" s="129">
        <v>2018</v>
      </c>
      <c r="F9" s="129">
        <v>2019</v>
      </c>
      <c r="G9" s="129">
        <v>2020</v>
      </c>
      <c r="H9" s="129">
        <v>2021</v>
      </c>
      <c r="I9" s="129">
        <v>2022</v>
      </c>
      <c r="J9" s="129">
        <v>2023</v>
      </c>
      <c r="K9" s="129">
        <v>2024</v>
      </c>
    </row>
    <row r="10" spans="1:15">
      <c r="A10" s="17" t="s">
        <v>242</v>
      </c>
      <c r="B10" s="17">
        <v>59568</v>
      </c>
      <c r="C10" s="17">
        <v>63052</v>
      </c>
      <c r="D10" s="17">
        <v>59577</v>
      </c>
      <c r="E10" s="17">
        <v>53430</v>
      </c>
      <c r="F10" s="17">
        <v>52116</v>
      </c>
      <c r="G10" s="17">
        <v>43129</v>
      </c>
      <c r="H10" s="17">
        <v>37355</v>
      </c>
      <c r="I10" s="17">
        <v>41080</v>
      </c>
      <c r="J10" s="17">
        <v>37169</v>
      </c>
      <c r="K10" s="17">
        <v>37562</v>
      </c>
      <c r="L10" s="17"/>
      <c r="M10" s="18"/>
      <c r="O10" s="18"/>
    </row>
    <row r="11" spans="1:15">
      <c r="A11" s="17" t="s">
        <v>231</v>
      </c>
      <c r="B11" s="17">
        <v>35396</v>
      </c>
      <c r="C11" s="17">
        <v>36513</v>
      </c>
      <c r="D11" s="17">
        <v>36185</v>
      </c>
      <c r="E11" s="17">
        <v>39074</v>
      </c>
      <c r="F11" s="17">
        <v>40104</v>
      </c>
      <c r="G11" s="17">
        <v>44674</v>
      </c>
      <c r="H11" s="17">
        <v>38689</v>
      </c>
      <c r="I11" s="17">
        <v>40114</v>
      </c>
      <c r="J11" s="17">
        <v>35166</v>
      </c>
      <c r="K11" s="17">
        <v>35943</v>
      </c>
      <c r="L11" s="17"/>
      <c r="M11" s="18"/>
      <c r="O11" s="18"/>
    </row>
    <row r="12" spans="1:15">
      <c r="A12" s="17" t="s">
        <v>243</v>
      </c>
      <c r="B12" s="17">
        <v>37571</v>
      </c>
      <c r="C12" s="17">
        <v>38285</v>
      </c>
      <c r="D12" s="17">
        <v>38283</v>
      </c>
      <c r="E12" s="17">
        <v>34138</v>
      </c>
      <c r="F12" s="17">
        <v>33388</v>
      </c>
      <c r="L12" s="17"/>
      <c r="M12" s="18"/>
      <c r="O12" s="18"/>
    </row>
    <row r="13" spans="1:15">
      <c r="A13" s="17" t="s">
        <v>244</v>
      </c>
      <c r="B13" s="17"/>
      <c r="C13" s="17"/>
      <c r="D13" s="17"/>
      <c r="E13" s="17"/>
      <c r="F13" s="17"/>
      <c r="G13" s="17">
        <v>39136</v>
      </c>
      <c r="H13" s="17">
        <v>39239</v>
      </c>
      <c r="I13" s="17">
        <v>40045</v>
      </c>
      <c r="J13" s="17">
        <v>37469</v>
      </c>
      <c r="K13" s="17">
        <v>28610</v>
      </c>
      <c r="L13" s="17"/>
      <c r="M13" s="18"/>
      <c r="O13" s="18"/>
    </row>
    <row r="14" spans="1:15">
      <c r="A14" s="17" t="s">
        <v>241</v>
      </c>
      <c r="B14" s="17">
        <v>8167</v>
      </c>
      <c r="C14" s="17">
        <v>8676</v>
      </c>
      <c r="D14" s="17">
        <v>8863</v>
      </c>
      <c r="E14" s="17">
        <v>8288</v>
      </c>
      <c r="F14" s="17">
        <v>7269</v>
      </c>
      <c r="G14" s="17">
        <v>7037</v>
      </c>
      <c r="H14" s="17">
        <v>6143</v>
      </c>
      <c r="I14" s="17">
        <v>6422</v>
      </c>
      <c r="J14" s="17">
        <v>6805</v>
      </c>
      <c r="K14" s="17">
        <v>5282</v>
      </c>
      <c r="L14" s="17"/>
      <c r="M14" s="18"/>
      <c r="O14" s="18"/>
    </row>
    <row r="15" spans="1:15">
      <c r="A15" s="17" t="s">
        <v>236</v>
      </c>
      <c r="B15" s="17">
        <v>7127</v>
      </c>
      <c r="C15" s="17">
        <v>7458</v>
      </c>
      <c r="D15" s="17">
        <v>6758</v>
      </c>
      <c r="E15" s="17">
        <v>6815</v>
      </c>
      <c r="F15" s="17">
        <v>7068</v>
      </c>
      <c r="G15" s="17">
        <v>5801</v>
      </c>
      <c r="H15" s="17">
        <v>4835</v>
      </c>
      <c r="I15" s="17">
        <v>4541</v>
      </c>
      <c r="J15" s="17">
        <v>4714</v>
      </c>
      <c r="K15" s="17">
        <v>4465</v>
      </c>
      <c r="L15" s="17"/>
      <c r="M15" s="18"/>
      <c r="O15" s="18"/>
    </row>
    <row r="16" spans="1:15">
      <c r="A16" s="17" t="s">
        <v>245</v>
      </c>
      <c r="B16" s="17">
        <v>1832</v>
      </c>
      <c r="C16" s="17">
        <v>1592</v>
      </c>
      <c r="D16" s="17">
        <v>2241</v>
      </c>
      <c r="E16" s="17">
        <v>2349</v>
      </c>
      <c r="F16" s="17">
        <v>1351</v>
      </c>
      <c r="G16" s="17">
        <v>996</v>
      </c>
      <c r="H16" s="17">
        <v>934</v>
      </c>
      <c r="I16" s="17">
        <v>747</v>
      </c>
      <c r="J16" s="17">
        <v>2029</v>
      </c>
      <c r="K16" s="17">
        <v>899</v>
      </c>
      <c r="L16" s="17"/>
      <c r="M16" s="18"/>
      <c r="O16" s="18"/>
    </row>
    <row r="17" spans="1:15">
      <c r="A17" s="19" t="s">
        <v>11</v>
      </c>
      <c r="B17" s="19">
        <v>149661</v>
      </c>
      <c r="C17" s="19">
        <v>155576</v>
      </c>
      <c r="D17" s="19">
        <v>151907</v>
      </c>
      <c r="E17" s="19">
        <v>144094</v>
      </c>
      <c r="F17" s="19">
        <v>141296</v>
      </c>
      <c r="G17" s="19">
        <v>140773</v>
      </c>
      <c r="H17" s="19">
        <v>127195</v>
      </c>
      <c r="I17" s="19">
        <v>132949</v>
      </c>
      <c r="J17" s="19">
        <v>123352</v>
      </c>
      <c r="K17" s="19">
        <v>112761</v>
      </c>
      <c r="L17" s="17"/>
      <c r="M17" s="18"/>
      <c r="O17" s="18"/>
    </row>
    <row r="18" spans="1:15">
      <c r="L18" s="17"/>
      <c r="M18" s="18"/>
    </row>
    <row r="19" spans="1:15">
      <c r="L19" s="18"/>
      <c r="M19" s="18"/>
    </row>
    <row r="20" spans="1:15">
      <c r="H20" s="130"/>
      <c r="L20" s="18"/>
      <c r="M20" s="18"/>
    </row>
    <row r="21" spans="1:15">
      <c r="H21" s="18"/>
    </row>
    <row r="24" spans="1:15">
      <c r="L24" s="17"/>
      <c r="M24" s="17"/>
    </row>
    <row r="26" spans="1:15">
      <c r="L26" s="17"/>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444CF-EEC7-46B8-8BDE-F3851832D991}">
  <sheetPr codeName="Sheet8">
    <tabColor rgb="FF92D050"/>
  </sheetPr>
  <dimension ref="A1:Q30"/>
  <sheetViews>
    <sheetView workbookViewId="0">
      <selection activeCell="A6" sqref="A6:B6"/>
    </sheetView>
  </sheetViews>
  <sheetFormatPr defaultColWidth="9.109375" defaultRowHeight="12"/>
  <cols>
    <col min="1" max="1" width="31" style="13" customWidth="1"/>
    <col min="2" max="8" width="12.33203125" style="13" customWidth="1"/>
    <col min="9" max="9" width="10.88671875" style="13" customWidth="1"/>
    <col min="10" max="10" width="9.109375" style="13"/>
    <col min="11" max="11" width="9.33203125" style="13" bestFit="1" customWidth="1"/>
    <col min="12" max="16384" width="9.109375" style="13"/>
  </cols>
  <sheetData>
    <row r="1" spans="1:17" s="20" customFormat="1">
      <c r="A1" s="20" t="s">
        <v>246</v>
      </c>
      <c r="B1" s="20" t="s">
        <v>247</v>
      </c>
    </row>
    <row r="3" spans="1:17">
      <c r="A3" s="13" t="s">
        <v>2</v>
      </c>
      <c r="B3" s="13" t="s">
        <v>129</v>
      </c>
    </row>
    <row r="4" spans="1:17">
      <c r="A4" s="13" t="s">
        <v>4</v>
      </c>
      <c r="B4" s="172" t="s">
        <v>248</v>
      </c>
    </row>
    <row r="5" spans="1:17">
      <c r="A5" s="13" t="s">
        <v>6</v>
      </c>
      <c r="B5" s="13" t="s">
        <v>7</v>
      </c>
    </row>
    <row r="6" spans="1:17">
      <c r="A6" s="12" t="s">
        <v>536</v>
      </c>
      <c r="B6" s="176" t="s">
        <v>537</v>
      </c>
    </row>
    <row r="7" spans="1:17">
      <c r="B7" s="14"/>
    </row>
    <row r="8" spans="1:17">
      <c r="A8" s="127" t="s">
        <v>240</v>
      </c>
    </row>
    <row r="9" spans="1:17">
      <c r="A9" s="128" t="s">
        <v>249</v>
      </c>
      <c r="B9" s="129">
        <v>2015</v>
      </c>
      <c r="C9" s="129">
        <v>2016</v>
      </c>
      <c r="D9" s="129">
        <v>2017</v>
      </c>
      <c r="E9" s="129">
        <v>2018</v>
      </c>
      <c r="F9" s="129">
        <v>2019</v>
      </c>
      <c r="G9" s="129">
        <v>2020</v>
      </c>
      <c r="H9" s="129">
        <v>2021</v>
      </c>
      <c r="I9" s="129">
        <v>2022</v>
      </c>
      <c r="J9" s="129">
        <v>2023</v>
      </c>
      <c r="K9" s="129">
        <v>2024</v>
      </c>
      <c r="L9" s="129"/>
      <c r="P9" s="131"/>
    </row>
    <row r="10" spans="1:17">
      <c r="A10" s="17" t="s">
        <v>242</v>
      </c>
      <c r="B10" s="131">
        <v>0.807311</v>
      </c>
      <c r="C10" s="131">
        <v>0.85912321999999997</v>
      </c>
      <c r="D10" s="131">
        <v>1.0365660000000001</v>
      </c>
      <c r="E10" s="131">
        <v>0.69647943800000001</v>
      </c>
      <c r="F10" s="131">
        <v>0.61238355200000005</v>
      </c>
      <c r="G10" s="131">
        <v>0.57195328999999995</v>
      </c>
      <c r="H10" s="131">
        <v>0.49489462400000001</v>
      </c>
      <c r="I10" s="131">
        <v>0.50547164607000006</v>
      </c>
      <c r="J10" s="131">
        <v>0.48204085099999999</v>
      </c>
      <c r="K10" s="131">
        <v>0.52360142499999995</v>
      </c>
      <c r="L10" s="261"/>
      <c r="M10" s="261"/>
      <c r="N10" s="131"/>
      <c r="O10" s="261"/>
      <c r="P10" s="261"/>
      <c r="Q10" s="261"/>
    </row>
    <row r="11" spans="1:17">
      <c r="A11" s="17" t="s">
        <v>231</v>
      </c>
      <c r="B11" s="131">
        <v>0.119336</v>
      </c>
      <c r="C11" s="131">
        <v>0.17191952299999999</v>
      </c>
      <c r="D11" s="131">
        <v>0.14532400000000001</v>
      </c>
      <c r="E11" s="131">
        <v>0.164971653</v>
      </c>
      <c r="F11" s="131">
        <v>0.193419269</v>
      </c>
      <c r="G11" s="131">
        <v>0.25026955000000001</v>
      </c>
      <c r="H11" s="131">
        <v>0.22736196</v>
      </c>
      <c r="I11" s="131">
        <v>0.24339864750000001</v>
      </c>
      <c r="J11" s="131">
        <v>0.23191131300000001</v>
      </c>
      <c r="K11" s="131">
        <v>0.23016803799999999</v>
      </c>
      <c r="L11" s="261"/>
      <c r="M11" s="261"/>
      <c r="N11" s="131"/>
      <c r="O11" s="261"/>
      <c r="Q11" s="261"/>
    </row>
    <row r="12" spans="1:17">
      <c r="A12" s="17" t="s">
        <v>243</v>
      </c>
      <c r="B12" s="131">
        <v>0.75073736800000002</v>
      </c>
      <c r="C12" s="131">
        <v>0.87640663699999999</v>
      </c>
      <c r="D12" s="131">
        <v>0.89785637900000004</v>
      </c>
      <c r="E12" s="131">
        <v>0.82307121900000002</v>
      </c>
      <c r="F12" s="131">
        <v>0.91152321800000002</v>
      </c>
      <c r="L12" s="261"/>
      <c r="M12" s="261"/>
      <c r="N12" s="131"/>
      <c r="O12" s="261"/>
      <c r="Q12" s="261"/>
    </row>
    <row r="13" spans="1:17">
      <c r="A13" s="17" t="s">
        <v>244</v>
      </c>
      <c r="B13" s="131"/>
      <c r="C13" s="131"/>
      <c r="D13" s="131"/>
      <c r="E13" s="131"/>
      <c r="F13" s="131"/>
      <c r="G13" s="194">
        <v>1.0177025909999999</v>
      </c>
      <c r="H13" s="131">
        <v>0.971410306</v>
      </c>
      <c r="I13" s="131">
        <v>1.0449406910000001</v>
      </c>
      <c r="J13" s="131">
        <v>1.1247805794000001</v>
      </c>
      <c r="K13" s="131">
        <v>1.0404224884000002</v>
      </c>
      <c r="L13" s="261"/>
      <c r="M13" s="261"/>
      <c r="N13" s="131"/>
      <c r="O13" s="261"/>
      <c r="Q13" s="261"/>
    </row>
    <row r="14" spans="1:17">
      <c r="A14" s="17" t="s">
        <v>241</v>
      </c>
      <c r="B14" s="131">
        <v>0.31727699999999998</v>
      </c>
      <c r="C14" s="131">
        <v>0.35293363</v>
      </c>
      <c r="D14" s="131">
        <v>0.37043199999999998</v>
      </c>
      <c r="E14" s="131">
        <v>0.36484424100000001</v>
      </c>
      <c r="F14" s="131">
        <v>0.32843803199999999</v>
      </c>
      <c r="G14" s="131">
        <v>0.33413312000000001</v>
      </c>
      <c r="H14" s="131">
        <v>0.29812328999999999</v>
      </c>
      <c r="I14" s="131">
        <v>0.40254477999999999</v>
      </c>
      <c r="J14" s="131">
        <v>0.39444213500000003</v>
      </c>
      <c r="K14" s="131">
        <v>0.24506071600000001</v>
      </c>
      <c r="L14" s="261"/>
      <c r="M14" s="261"/>
      <c r="N14" s="131"/>
      <c r="O14" s="261"/>
      <c r="Q14" s="261"/>
    </row>
    <row r="15" spans="1:17">
      <c r="A15" s="17" t="s">
        <v>236</v>
      </c>
      <c r="B15" s="131">
        <v>9.5255000000000006E-2</v>
      </c>
      <c r="C15" s="131">
        <v>0.11774900000000001</v>
      </c>
      <c r="D15" s="131">
        <v>0.107977</v>
      </c>
      <c r="E15" s="131">
        <v>0.109449068</v>
      </c>
      <c r="F15" s="131">
        <v>0.115694253</v>
      </c>
      <c r="G15" s="131">
        <v>9.7892440999999997E-2</v>
      </c>
      <c r="H15" s="131">
        <v>8.2786843999999998E-2</v>
      </c>
      <c r="I15" s="131">
        <v>7.5909805999999996E-2</v>
      </c>
      <c r="J15" s="131">
        <v>8.3107629000000002E-2</v>
      </c>
      <c r="K15" s="131">
        <v>6.7878400000000005E-2</v>
      </c>
      <c r="L15" s="261"/>
      <c r="M15" s="261"/>
      <c r="N15" s="131"/>
      <c r="O15" s="261"/>
      <c r="Q15" s="261"/>
    </row>
    <row r="16" spans="1:17">
      <c r="A16" s="17" t="s">
        <v>245</v>
      </c>
      <c r="B16" s="131">
        <v>5.5943E-2</v>
      </c>
      <c r="C16" s="131">
        <v>5.7786999999999998E-2</v>
      </c>
      <c r="D16" s="131">
        <v>7.0026000000000005E-2</v>
      </c>
      <c r="E16" s="131">
        <v>5.7901290000000001E-2</v>
      </c>
      <c r="F16" s="131">
        <v>5.4716266E-2</v>
      </c>
      <c r="G16" s="131">
        <v>2.9660224999999998E-2</v>
      </c>
      <c r="H16" s="131">
        <v>3.1919204E-2</v>
      </c>
      <c r="I16" s="131">
        <v>3.1337027000000003E-2</v>
      </c>
      <c r="J16" s="131">
        <v>6.1884714E-2</v>
      </c>
      <c r="K16" s="131">
        <v>4.7149576999999998E-2</v>
      </c>
      <c r="L16" s="261"/>
      <c r="M16" s="261"/>
      <c r="N16" s="131"/>
      <c r="O16" s="261"/>
      <c r="Q16" s="261"/>
    </row>
    <row r="17" spans="1:17">
      <c r="A17" s="19" t="s">
        <v>11</v>
      </c>
      <c r="B17" s="132">
        <v>2.145859368</v>
      </c>
      <c r="C17" s="132">
        <v>2.4359190099999997</v>
      </c>
      <c r="D17" s="132">
        <v>2.6281813790000004</v>
      </c>
      <c r="E17" s="132">
        <v>2.2167169090000001</v>
      </c>
      <c r="F17" s="132">
        <v>2.2161745899999996</v>
      </c>
      <c r="G17" s="132">
        <v>2.301611217</v>
      </c>
      <c r="H17" s="132">
        <v>2.1064962279999997</v>
      </c>
      <c r="I17" s="132">
        <v>2.3036025975700003</v>
      </c>
      <c r="J17" s="132">
        <v>2.3781672214</v>
      </c>
      <c r="K17" s="132">
        <v>2.1542806444000004</v>
      </c>
      <c r="L17" s="261"/>
      <c r="M17" s="261"/>
      <c r="N17" s="131"/>
      <c r="O17" s="261"/>
      <c r="Q17" s="261"/>
    </row>
    <row r="19" spans="1:17">
      <c r="H19" s="131"/>
      <c r="J19" s="131"/>
      <c r="K19" s="131"/>
    </row>
    <row r="20" spans="1:17">
      <c r="H20" s="18"/>
      <c r="J20" s="18"/>
      <c r="K20" s="18"/>
    </row>
    <row r="24" spans="1:17">
      <c r="I24" s="17"/>
    </row>
    <row r="25" spans="1:17">
      <c r="I25" s="17"/>
      <c r="K25" s="18"/>
      <c r="N25" s="131"/>
    </row>
    <row r="26" spans="1:17">
      <c r="I26" s="17"/>
      <c r="K26" s="18"/>
      <c r="N26" s="261"/>
    </row>
    <row r="27" spans="1:17">
      <c r="I27" s="17"/>
    </row>
    <row r="28" spans="1:17">
      <c r="I28" s="17"/>
    </row>
    <row r="29" spans="1:17">
      <c r="I29" s="17"/>
    </row>
    <row r="30" spans="1:17">
      <c r="I30" s="17"/>
    </row>
  </sheetData>
  <sortState xmlns:xlrd2="http://schemas.microsoft.com/office/spreadsheetml/2017/richdata2" ref="A12:H16">
    <sortCondition descending="1" ref="H12:H16"/>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87807-525F-4FF7-A1A8-5EAFBF8D1D33}">
  <sheetPr codeName="Sheet2">
    <tabColor rgb="FF92D050"/>
  </sheetPr>
  <dimension ref="A1:G37"/>
  <sheetViews>
    <sheetView workbookViewId="0">
      <selection activeCell="A6" sqref="A6:B6"/>
    </sheetView>
  </sheetViews>
  <sheetFormatPr defaultColWidth="9.109375" defaultRowHeight="12"/>
  <cols>
    <col min="1" max="1" width="11.109375" style="13" customWidth="1"/>
    <col min="2" max="2" width="16.77734375" style="13" bestFit="1" customWidth="1"/>
    <col min="3" max="3" width="17.88671875" style="13" bestFit="1" customWidth="1"/>
    <col min="4" max="4" width="17" style="13" bestFit="1" customWidth="1"/>
    <col min="5" max="5" width="17.88671875" style="13" bestFit="1" customWidth="1"/>
    <col min="6" max="6" width="17" style="13" bestFit="1" customWidth="1"/>
    <col min="7" max="16384" width="9.109375" style="13"/>
  </cols>
  <sheetData>
    <row r="1" spans="1:7" s="20" customFormat="1">
      <c r="A1" s="20" t="s">
        <v>18</v>
      </c>
      <c r="B1" s="20" t="s">
        <v>19</v>
      </c>
    </row>
    <row r="2" spans="1:7" s="20" customFormat="1"/>
    <row r="3" spans="1:7">
      <c r="A3" s="13" t="s">
        <v>2</v>
      </c>
      <c r="B3" s="13" t="s">
        <v>3</v>
      </c>
    </row>
    <row r="4" spans="1:7">
      <c r="A4" s="13" t="s">
        <v>4</v>
      </c>
      <c r="B4" s="172" t="s">
        <v>20</v>
      </c>
    </row>
    <row r="5" spans="1:7">
      <c r="A5" s="13" t="s">
        <v>6</v>
      </c>
      <c r="B5" s="13" t="s">
        <v>7</v>
      </c>
    </row>
    <row r="6" spans="1:7">
      <c r="A6" s="12" t="s">
        <v>536</v>
      </c>
      <c r="B6" s="176" t="s">
        <v>537</v>
      </c>
    </row>
    <row r="8" spans="1:7">
      <c r="B8" s="14"/>
    </row>
    <row r="10" spans="1:7">
      <c r="A10" s="13" t="s">
        <v>8</v>
      </c>
      <c r="B10" s="13" t="s">
        <v>9</v>
      </c>
      <c r="C10" s="13" t="s">
        <v>10</v>
      </c>
      <c r="D10" s="13" t="s">
        <v>11</v>
      </c>
    </row>
    <row r="11" spans="1:7">
      <c r="A11" s="15">
        <v>2015</v>
      </c>
      <c r="B11" s="28">
        <v>222.39385292499998</v>
      </c>
      <c r="C11" s="28">
        <v>73.840694192000001</v>
      </c>
      <c r="D11" s="28">
        <f>SUM(B11:C11)</f>
        <v>296.23454711699998</v>
      </c>
      <c r="E11" s="29"/>
      <c r="F11" s="29"/>
    </row>
    <row r="12" spans="1:7">
      <c r="A12" s="15">
        <v>2016</v>
      </c>
      <c r="B12" s="28">
        <v>207.64519797588002</v>
      </c>
      <c r="C12" s="28">
        <v>80.154003211716287</v>
      </c>
      <c r="D12" s="28">
        <f t="shared" ref="D12:D20" si="0">SUM(B12:C12)</f>
        <v>287.79920118759628</v>
      </c>
      <c r="E12" s="29"/>
      <c r="F12" s="29"/>
      <c r="G12" s="30"/>
    </row>
    <row r="13" spans="1:7">
      <c r="A13" s="15">
        <v>2017</v>
      </c>
      <c r="B13" s="28">
        <v>230.7910157874</v>
      </c>
      <c r="C13" s="28">
        <v>84.714888815574511</v>
      </c>
      <c r="D13" s="28">
        <f t="shared" si="0"/>
        <v>315.50590460297451</v>
      </c>
      <c r="E13" s="29"/>
      <c r="F13" s="29"/>
      <c r="G13" s="30"/>
    </row>
    <row r="14" spans="1:7">
      <c r="A14" s="15">
        <v>2018</v>
      </c>
      <c r="B14" s="28">
        <v>252.36230080789994</v>
      </c>
      <c r="C14" s="28">
        <v>87.92481695074639</v>
      </c>
      <c r="D14" s="28">
        <f t="shared" si="0"/>
        <v>340.28711775864633</v>
      </c>
      <c r="E14" s="29"/>
      <c r="F14" s="29"/>
      <c r="G14" s="30"/>
    </row>
    <row r="15" spans="1:7">
      <c r="A15" s="15">
        <v>2019</v>
      </c>
      <c r="B15" s="28">
        <v>267.49488691799996</v>
      </c>
      <c r="C15" s="28">
        <v>92.022458750000013</v>
      </c>
      <c r="D15" s="28">
        <f t="shared" si="0"/>
        <v>359.51734566799996</v>
      </c>
      <c r="E15" s="29"/>
      <c r="F15" s="29"/>
      <c r="G15" s="30"/>
    </row>
    <row r="16" spans="1:7">
      <c r="A16" s="15">
        <v>2020</v>
      </c>
      <c r="B16" s="28">
        <v>306.81643341400002</v>
      </c>
      <c r="C16" s="28">
        <v>95.075573714000001</v>
      </c>
      <c r="D16" s="28">
        <f t="shared" si="0"/>
        <v>401.89200712800005</v>
      </c>
      <c r="E16" s="29"/>
      <c r="F16" s="29"/>
      <c r="G16" s="30"/>
    </row>
    <row r="17" spans="1:7">
      <c r="A17" s="15">
        <v>2021</v>
      </c>
      <c r="B17" s="28">
        <v>409.91521870400004</v>
      </c>
      <c r="C17" s="28">
        <v>99.735646610999993</v>
      </c>
      <c r="D17" s="28">
        <f t="shared" si="0"/>
        <v>509.65086531500003</v>
      </c>
      <c r="E17" s="29"/>
      <c r="F17" s="29"/>
      <c r="G17" s="30"/>
    </row>
    <row r="18" spans="1:7">
      <c r="A18" s="15">
        <v>2022</v>
      </c>
      <c r="B18" s="28">
        <v>358.08016615399993</v>
      </c>
      <c r="C18" s="28">
        <v>104.122598982</v>
      </c>
      <c r="D18" s="28">
        <f t="shared" si="0"/>
        <v>462.20276513599993</v>
      </c>
      <c r="E18" s="29"/>
      <c r="F18" s="29"/>
      <c r="G18" s="30"/>
    </row>
    <row r="19" spans="1:7">
      <c r="A19" s="15">
        <v>2023</v>
      </c>
      <c r="B19" s="28">
        <v>358.79190085499999</v>
      </c>
      <c r="C19" s="28">
        <v>110.12181984700003</v>
      </c>
      <c r="D19" s="28">
        <f t="shared" si="0"/>
        <v>468.91372070200003</v>
      </c>
      <c r="E19" s="29"/>
      <c r="F19" s="29"/>
      <c r="G19" s="30"/>
    </row>
    <row r="20" spans="1:7">
      <c r="A20" s="15">
        <v>2024</v>
      </c>
      <c r="B20" s="28">
        <v>439.61520476796102</v>
      </c>
      <c r="C20" s="28">
        <v>116.14983214548501</v>
      </c>
      <c r="D20" s="28">
        <f t="shared" si="0"/>
        <v>555.76503691344601</v>
      </c>
      <c r="E20" s="16"/>
      <c r="F20" s="16"/>
      <c r="G20" s="30"/>
    </row>
    <row r="21" spans="1:7">
      <c r="E21" s="16"/>
      <c r="F21" s="16"/>
    </row>
    <row r="22" spans="1:7">
      <c r="B22" s="18"/>
      <c r="C22" s="18"/>
      <c r="D22" s="18"/>
      <c r="E22" s="18"/>
      <c r="F22" s="18"/>
    </row>
    <row r="24" spans="1:7">
      <c r="A24" s="19"/>
      <c r="B24" s="289" t="s">
        <v>12</v>
      </c>
      <c r="C24" s="291" t="s">
        <v>21</v>
      </c>
      <c r="D24" s="291"/>
      <c r="E24" s="292" t="s">
        <v>14</v>
      </c>
      <c r="F24" s="291"/>
    </row>
    <row r="25" spans="1:7">
      <c r="A25" s="20"/>
      <c r="B25" s="290"/>
      <c r="C25" s="20" t="s">
        <v>15</v>
      </c>
      <c r="D25" s="20" t="s">
        <v>16</v>
      </c>
      <c r="E25" s="20" t="s">
        <v>15</v>
      </c>
      <c r="F25" s="20" t="s">
        <v>16</v>
      </c>
    </row>
    <row r="26" spans="1:7">
      <c r="A26" s="15">
        <v>2015</v>
      </c>
      <c r="B26" s="21">
        <v>9851017</v>
      </c>
      <c r="C26" s="28">
        <f>B11</f>
        <v>222.39385292499998</v>
      </c>
      <c r="D26" s="16">
        <v>57.186488425000007</v>
      </c>
      <c r="E26" s="17">
        <f>1000000000*C26/B26</f>
        <v>22575.725219538243</v>
      </c>
      <c r="F26" s="17">
        <f t="shared" ref="F26:F35" si="1">1000000000*D26/B26</f>
        <v>5805.1354926095455</v>
      </c>
    </row>
    <row r="27" spans="1:7">
      <c r="A27" s="15">
        <v>2016</v>
      </c>
      <c r="B27" s="21">
        <v>9995153</v>
      </c>
      <c r="C27" s="28">
        <f t="shared" ref="C27:C35" si="2">B12</f>
        <v>207.64519797588002</v>
      </c>
      <c r="D27" s="16">
        <v>63.475894934145806</v>
      </c>
      <c r="E27" s="17">
        <f t="shared" ref="E27:E35" si="3">1000000000*C27/B27</f>
        <v>20774.589240993111</v>
      </c>
      <c r="F27" s="17">
        <f t="shared" si="1"/>
        <v>6350.667662030367</v>
      </c>
    </row>
    <row r="28" spans="1:7">
      <c r="A28" s="15">
        <v>2017</v>
      </c>
      <c r="B28" s="21">
        <v>10120242</v>
      </c>
      <c r="C28" s="28">
        <f t="shared" si="2"/>
        <v>230.7910157874</v>
      </c>
      <c r="D28" s="16">
        <v>66.717610079829512</v>
      </c>
      <c r="E28" s="17">
        <f t="shared" si="3"/>
        <v>22804.89100827826</v>
      </c>
      <c r="F28" s="17">
        <f t="shared" si="1"/>
        <v>6592.4915708368944</v>
      </c>
    </row>
    <row r="29" spans="1:7">
      <c r="A29" s="15">
        <v>2018</v>
      </c>
      <c r="B29" s="21">
        <v>10230185</v>
      </c>
      <c r="C29" s="28">
        <f t="shared" si="2"/>
        <v>252.36230080789994</v>
      </c>
      <c r="D29" s="16">
        <v>69.324347848391</v>
      </c>
      <c r="E29" s="17">
        <f t="shared" si="3"/>
        <v>24668.400503793426</v>
      </c>
      <c r="F29" s="17">
        <f t="shared" si="1"/>
        <v>6776.4510464269224</v>
      </c>
    </row>
    <row r="30" spans="1:7">
      <c r="A30" s="15">
        <v>2019</v>
      </c>
      <c r="B30" s="21">
        <v>10327589</v>
      </c>
      <c r="C30" s="28">
        <f t="shared" si="2"/>
        <v>267.49488691799996</v>
      </c>
      <c r="D30" s="16">
        <v>72.626276168000018</v>
      </c>
      <c r="E30" s="17">
        <f t="shared" si="3"/>
        <v>25901.000409485696</v>
      </c>
      <c r="F30" s="17">
        <f t="shared" si="1"/>
        <v>7032.2585617998566</v>
      </c>
    </row>
    <row r="31" spans="1:7">
      <c r="A31" s="15">
        <v>2020</v>
      </c>
      <c r="B31" s="17">
        <v>10379295</v>
      </c>
      <c r="C31" s="28">
        <f t="shared" si="2"/>
        <v>306.81643341400002</v>
      </c>
      <c r="D31" s="16">
        <v>74.719289916999983</v>
      </c>
      <c r="E31" s="17">
        <f t="shared" si="3"/>
        <v>29560.430974743467</v>
      </c>
      <c r="F31" s="17">
        <f t="shared" si="1"/>
        <v>7198.8791066252561</v>
      </c>
    </row>
    <row r="32" spans="1:7">
      <c r="A32" s="15">
        <v>2021</v>
      </c>
      <c r="B32" s="22">
        <v>10452326</v>
      </c>
      <c r="C32" s="28">
        <f t="shared" si="2"/>
        <v>409.91521870400004</v>
      </c>
      <c r="D32" s="16">
        <v>78.356691306000002</v>
      </c>
      <c r="E32" s="17">
        <f t="shared" si="3"/>
        <v>39217.607516642711</v>
      </c>
      <c r="F32" s="17">
        <f t="shared" si="1"/>
        <v>7496.5793552554715</v>
      </c>
    </row>
    <row r="33" spans="1:6">
      <c r="A33" s="15">
        <v>2022</v>
      </c>
      <c r="B33" s="22">
        <v>10521556</v>
      </c>
      <c r="C33" s="28">
        <f t="shared" si="2"/>
        <v>358.08016615399993</v>
      </c>
      <c r="D33" s="16">
        <v>80.556014825000005</v>
      </c>
      <c r="E33" s="17">
        <f t="shared" si="3"/>
        <v>34033.004828753459</v>
      </c>
      <c r="F33" s="17">
        <f t="shared" si="1"/>
        <v>7656.2834266148466</v>
      </c>
    </row>
    <row r="34" spans="1:6">
      <c r="A34" s="15">
        <v>2023</v>
      </c>
      <c r="B34" s="17">
        <v>10551707</v>
      </c>
      <c r="C34" s="28">
        <f t="shared" si="2"/>
        <v>358.79190085499999</v>
      </c>
      <c r="D34" s="16">
        <v>84.173949591000024</v>
      </c>
      <c r="E34" s="17">
        <f t="shared" si="3"/>
        <v>34003.20923003264</v>
      </c>
      <c r="F34" s="17">
        <f t="shared" si="1"/>
        <v>7977.2826890473771</v>
      </c>
    </row>
    <row r="35" spans="1:6">
      <c r="A35" s="15">
        <v>2024</v>
      </c>
      <c r="B35" s="17">
        <v>10587710</v>
      </c>
      <c r="C35" s="28">
        <f t="shared" si="2"/>
        <v>439.61520476796102</v>
      </c>
      <c r="D35" s="16">
        <v>89.039619517427013</v>
      </c>
      <c r="E35" s="17">
        <f t="shared" si="3"/>
        <v>41521.273700163772</v>
      </c>
      <c r="F35" s="17">
        <f t="shared" si="1"/>
        <v>8409.7146141542435</v>
      </c>
    </row>
    <row r="36" spans="1:6">
      <c r="A36" s="31"/>
      <c r="B36" s="17"/>
    </row>
    <row r="37" spans="1:6">
      <c r="A37" s="17" t="s">
        <v>22</v>
      </c>
      <c r="B37" s="32"/>
      <c r="C37" s="32"/>
      <c r="D37" s="32"/>
    </row>
  </sheetData>
  <mergeCells count="3">
    <mergeCell ref="B24:B25"/>
    <mergeCell ref="C24:D24"/>
    <mergeCell ref="E24:F24"/>
  </mergeCells>
  <phoneticPr fontId="30" type="noConversion"/>
  <pageMargins left="0.7" right="0.7" top="0.75" bottom="0.75" header="0.3" footer="0.3"/>
  <pageSetup orientation="portrait" r:id="rId1"/>
  <ignoredErrors>
    <ignoredError sqref="D11"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ED4C3-9105-4792-AE7C-72DAD98E71F4}">
  <sheetPr codeName="Sheet9">
    <tabColor rgb="FF92D050"/>
  </sheetPr>
  <dimension ref="A1:M21"/>
  <sheetViews>
    <sheetView workbookViewId="0">
      <selection activeCell="A6" sqref="A6:B6"/>
    </sheetView>
  </sheetViews>
  <sheetFormatPr defaultColWidth="9.109375" defaultRowHeight="12"/>
  <cols>
    <col min="1" max="1" width="13.6640625" style="35" customWidth="1"/>
    <col min="2" max="4" width="12.6640625" style="35" customWidth="1"/>
    <col min="5" max="5" width="31" style="35" customWidth="1"/>
    <col min="6" max="6" width="9" style="35" customWidth="1"/>
    <col min="7" max="7" width="9.109375" style="35"/>
    <col min="8" max="8" width="4.44140625" style="35" customWidth="1"/>
    <col min="9" max="9" width="9.109375" style="35"/>
    <col min="10" max="10" width="11.77734375" style="35" customWidth="1"/>
    <col min="11" max="11" width="13.44140625" style="35" bestFit="1" customWidth="1"/>
    <col min="12" max="24" width="9.109375" style="35"/>
    <col min="25" max="25" width="8.33203125" style="35" bestFit="1" customWidth="1"/>
    <col min="26" max="29" width="9.109375" style="35"/>
    <col min="30" max="30" width="7.77734375" style="35" bestFit="1" customWidth="1"/>
    <col min="31" max="42" width="9.109375" style="35"/>
    <col min="43" max="43" width="8.6640625" style="35" bestFit="1" customWidth="1"/>
    <col min="44" max="16384" width="9.109375" style="35"/>
  </cols>
  <sheetData>
    <row r="1" spans="1:13" s="36" customFormat="1">
      <c r="A1" s="101" t="s">
        <v>250</v>
      </c>
      <c r="B1" s="53" t="s">
        <v>465</v>
      </c>
    </row>
    <row r="2" spans="1:13" s="36" customFormat="1"/>
    <row r="3" spans="1:13" s="36" customFormat="1">
      <c r="A3" s="36" t="s">
        <v>2</v>
      </c>
      <c r="B3" s="56" t="s">
        <v>251</v>
      </c>
      <c r="H3" s="133"/>
      <c r="I3" s="133"/>
      <c r="J3" s="133"/>
      <c r="K3" s="133"/>
      <c r="L3" s="133"/>
      <c r="M3" s="133"/>
    </row>
    <row r="4" spans="1:13" s="36" customFormat="1">
      <c r="A4" s="36" t="s">
        <v>4</v>
      </c>
      <c r="B4" s="173" t="s">
        <v>252</v>
      </c>
      <c r="H4" s="35"/>
      <c r="I4" s="35"/>
      <c r="J4" s="35"/>
      <c r="K4" s="35"/>
      <c r="L4" s="35"/>
      <c r="M4" s="115"/>
    </row>
    <row r="5" spans="1:13" s="36" customFormat="1">
      <c r="A5" s="36" t="s">
        <v>6</v>
      </c>
      <c r="B5" s="111" t="s">
        <v>7</v>
      </c>
      <c r="H5" s="35"/>
      <c r="I5" s="35"/>
      <c r="J5" s="35"/>
      <c r="K5" s="35"/>
      <c r="L5" s="35"/>
      <c r="M5" s="115"/>
    </row>
    <row r="6" spans="1:13" s="36" customFormat="1">
      <c r="A6" s="12" t="s">
        <v>536</v>
      </c>
      <c r="B6" s="176" t="s">
        <v>537</v>
      </c>
      <c r="H6" s="35"/>
      <c r="I6" s="35"/>
      <c r="J6" s="35"/>
      <c r="K6" s="35"/>
      <c r="L6" s="35"/>
      <c r="M6" s="115"/>
    </row>
    <row r="7" spans="1:13" s="36" customFormat="1">
      <c r="A7" s="13"/>
      <c r="B7" s="176"/>
      <c r="H7" s="35"/>
      <c r="I7" s="35"/>
      <c r="J7" s="35"/>
      <c r="K7" s="35"/>
      <c r="L7" s="35"/>
      <c r="M7" s="115"/>
    </row>
    <row r="8" spans="1:13" s="112" customFormat="1">
      <c r="B8" s="112" t="s">
        <v>253</v>
      </c>
      <c r="J8" s="134"/>
    </row>
    <row r="9" spans="1:13" s="112" customFormat="1">
      <c r="B9" s="112" t="s">
        <v>123</v>
      </c>
      <c r="C9" s="112" t="s">
        <v>254</v>
      </c>
      <c r="D9" s="112" t="s">
        <v>255</v>
      </c>
      <c r="E9" s="112" t="s">
        <v>256</v>
      </c>
      <c r="F9" s="112" t="s">
        <v>103</v>
      </c>
      <c r="G9" s="112" t="s">
        <v>11</v>
      </c>
      <c r="I9" s="134" t="s">
        <v>257</v>
      </c>
      <c r="J9" s="134"/>
      <c r="K9" s="112" t="s">
        <v>543</v>
      </c>
    </row>
    <row r="10" spans="1:13">
      <c r="A10" s="113">
        <v>2015</v>
      </c>
      <c r="B10" s="115">
        <v>1035</v>
      </c>
      <c r="C10" s="115">
        <v>4958</v>
      </c>
      <c r="D10" s="115">
        <v>7676</v>
      </c>
      <c r="E10" s="115">
        <v>5342</v>
      </c>
      <c r="F10" s="262">
        <v>308</v>
      </c>
      <c r="G10" s="134">
        <f>SUM(B10:F10)</f>
        <v>19319</v>
      </c>
      <c r="I10" s="135">
        <f>K10/1000000000</f>
        <v>3.9977490000000002</v>
      </c>
      <c r="K10" s="115">
        <v>3997749000</v>
      </c>
    </row>
    <row r="11" spans="1:13">
      <c r="A11" s="113">
        <v>2016</v>
      </c>
      <c r="B11" s="115">
        <v>1210</v>
      </c>
      <c r="C11" s="115">
        <v>5802</v>
      </c>
      <c r="D11" s="115">
        <v>10640</v>
      </c>
      <c r="E11" s="115">
        <v>7097</v>
      </c>
      <c r="F11" s="115">
        <v>143</v>
      </c>
      <c r="G11" s="134">
        <f t="shared" ref="G11:G19" si="0">SUM(B11:F11)</f>
        <v>24892</v>
      </c>
      <c r="I11" s="135">
        <f t="shared" ref="I11:I19" si="1">K11/1000000000</f>
        <v>4.6773301050000002</v>
      </c>
      <c r="K11" s="115">
        <v>4677330105</v>
      </c>
    </row>
    <row r="12" spans="1:13">
      <c r="A12" s="113">
        <v>2017</v>
      </c>
      <c r="B12" s="115">
        <v>929</v>
      </c>
      <c r="C12" s="115">
        <v>5526</v>
      </c>
      <c r="D12" s="115">
        <v>8057</v>
      </c>
      <c r="E12" s="115">
        <v>6137</v>
      </c>
      <c r="F12" s="115">
        <v>315</v>
      </c>
      <c r="G12" s="134">
        <f t="shared" si="0"/>
        <v>20964</v>
      </c>
      <c r="I12" s="135">
        <f t="shared" si="1"/>
        <v>5.5070560000000004</v>
      </c>
      <c r="K12" s="115">
        <v>5507056000</v>
      </c>
    </row>
    <row r="13" spans="1:13">
      <c r="A13" s="113">
        <v>2018</v>
      </c>
      <c r="B13" s="115">
        <v>1423</v>
      </c>
      <c r="C13" s="115">
        <v>7060</v>
      </c>
      <c r="D13" s="115">
        <v>11369</v>
      </c>
      <c r="E13" s="115">
        <v>6889</v>
      </c>
      <c r="F13" s="115">
        <v>764</v>
      </c>
      <c r="G13" s="134">
        <f t="shared" si="0"/>
        <v>27505</v>
      </c>
      <c r="I13" s="135">
        <f t="shared" si="1"/>
        <v>6.4290351030000004</v>
      </c>
      <c r="K13" s="115">
        <v>6429035103</v>
      </c>
    </row>
    <row r="14" spans="1:13">
      <c r="A14" s="113">
        <v>2019</v>
      </c>
      <c r="B14" s="115">
        <v>1914</v>
      </c>
      <c r="C14" s="115">
        <v>8218</v>
      </c>
      <c r="D14" s="115">
        <v>14094</v>
      </c>
      <c r="E14" s="115">
        <v>8788</v>
      </c>
      <c r="F14" s="115">
        <v>153</v>
      </c>
      <c r="G14" s="134">
        <f t="shared" si="0"/>
        <v>33167</v>
      </c>
      <c r="I14" s="135">
        <f t="shared" si="1"/>
        <v>6.0675018290000002</v>
      </c>
      <c r="K14" s="115">
        <v>6067501829</v>
      </c>
    </row>
    <row r="15" spans="1:13">
      <c r="A15" s="113">
        <v>2020</v>
      </c>
      <c r="B15" s="115">
        <v>1265</v>
      </c>
      <c r="C15" s="115">
        <v>6165</v>
      </c>
      <c r="D15" s="115">
        <v>9162</v>
      </c>
      <c r="E15" s="115">
        <v>7729</v>
      </c>
      <c r="F15" s="115">
        <v>178</v>
      </c>
      <c r="G15" s="134">
        <f t="shared" si="0"/>
        <v>24499</v>
      </c>
      <c r="I15" s="135">
        <f t="shared" si="1"/>
        <v>7.0202355760000001</v>
      </c>
      <c r="K15" s="115">
        <v>7020235576</v>
      </c>
    </row>
    <row r="16" spans="1:13">
      <c r="A16" s="113">
        <v>2021</v>
      </c>
      <c r="B16" s="115">
        <v>1920</v>
      </c>
      <c r="C16" s="115">
        <v>6796</v>
      </c>
      <c r="D16" s="115">
        <v>11389</v>
      </c>
      <c r="E16" s="115">
        <v>7856</v>
      </c>
      <c r="F16" s="115">
        <v>144</v>
      </c>
      <c r="G16" s="134">
        <f t="shared" si="0"/>
        <v>28105</v>
      </c>
      <c r="I16" s="135">
        <f t="shared" si="1"/>
        <v>6.0512558529999998</v>
      </c>
      <c r="K16" s="115">
        <v>6051255853</v>
      </c>
    </row>
    <row r="17" spans="1:11">
      <c r="A17" s="113">
        <v>2022</v>
      </c>
      <c r="B17" s="115">
        <v>1456</v>
      </c>
      <c r="C17" s="115">
        <v>6533</v>
      </c>
      <c r="D17" s="115">
        <v>9881</v>
      </c>
      <c r="E17" s="115">
        <v>7548</v>
      </c>
      <c r="F17" s="115">
        <v>128</v>
      </c>
      <c r="G17" s="134">
        <f t="shared" si="0"/>
        <v>25546</v>
      </c>
      <c r="I17" s="135">
        <f t="shared" si="1"/>
        <v>6.5639333690899999</v>
      </c>
      <c r="K17" s="115">
        <v>6563933369.0900002</v>
      </c>
    </row>
    <row r="18" spans="1:11">
      <c r="A18" s="113">
        <v>2023</v>
      </c>
      <c r="B18" s="115">
        <v>1184</v>
      </c>
      <c r="C18" s="115">
        <v>6274</v>
      </c>
      <c r="D18" s="115">
        <v>8923</v>
      </c>
      <c r="E18" s="115">
        <v>6919</v>
      </c>
      <c r="F18" s="115">
        <v>260</v>
      </c>
      <c r="G18" s="134">
        <f t="shared" si="0"/>
        <v>23560</v>
      </c>
      <c r="I18" s="135">
        <f t="shared" si="1"/>
        <v>10.269219583959998</v>
      </c>
      <c r="K18" s="115">
        <v>10269219583.959999</v>
      </c>
    </row>
    <row r="19" spans="1:11">
      <c r="A19" s="113">
        <v>2024</v>
      </c>
      <c r="B19" s="115">
        <v>1512</v>
      </c>
      <c r="C19" s="115">
        <v>6501</v>
      </c>
      <c r="D19" s="115">
        <v>10673</v>
      </c>
      <c r="E19" s="115">
        <v>7404</v>
      </c>
      <c r="F19" s="115">
        <v>175</v>
      </c>
      <c r="G19" s="134">
        <f t="shared" si="0"/>
        <v>26265</v>
      </c>
      <c r="I19" s="135">
        <f t="shared" si="1"/>
        <v>6.2702611810000004</v>
      </c>
      <c r="K19" s="115">
        <v>6270261181</v>
      </c>
    </row>
    <row r="21" spans="1:11">
      <c r="B21" s="114"/>
      <c r="C21" s="114"/>
      <c r="D21" s="114"/>
      <c r="E21" s="114"/>
      <c r="F21" s="114"/>
      <c r="G21" s="114"/>
      <c r="H21" s="114"/>
      <c r="I21" s="114"/>
    </row>
  </sheetData>
  <phoneticPr fontId="30"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4">
    <tabColor rgb="FF92D050"/>
  </sheetPr>
  <dimension ref="A1:G56"/>
  <sheetViews>
    <sheetView zoomScaleNormal="100" workbookViewId="0">
      <selection activeCell="A6" sqref="A6:B6"/>
    </sheetView>
  </sheetViews>
  <sheetFormatPr defaultColWidth="9.109375" defaultRowHeight="12"/>
  <cols>
    <col min="1" max="1" width="18" style="36" customWidth="1"/>
    <col min="2" max="2" width="11" style="36" customWidth="1"/>
    <col min="3" max="3" width="11.5546875" style="36" customWidth="1"/>
    <col min="4" max="4" width="12.6640625" style="36" customWidth="1"/>
    <col min="5" max="5" width="11.77734375" style="36" customWidth="1"/>
    <col min="6" max="6" width="8.6640625" style="36" customWidth="1"/>
    <col min="7" max="7" width="13.77734375" style="36" customWidth="1"/>
    <col min="8" max="16384" width="9.109375" style="36"/>
  </cols>
  <sheetData>
    <row r="1" spans="1:7" s="37" customFormat="1">
      <c r="A1" s="37" t="s">
        <v>258</v>
      </c>
      <c r="B1" s="37" t="s">
        <v>259</v>
      </c>
    </row>
    <row r="3" spans="1:7">
      <c r="A3" s="36" t="s">
        <v>2</v>
      </c>
      <c r="B3" s="36" t="s">
        <v>260</v>
      </c>
    </row>
    <row r="4" spans="1:7">
      <c r="A4" s="36" t="s">
        <v>4</v>
      </c>
      <c r="B4" s="173" t="s">
        <v>454</v>
      </c>
    </row>
    <row r="5" spans="1:7">
      <c r="A5" s="36" t="s">
        <v>6</v>
      </c>
      <c r="B5" s="36" t="s">
        <v>261</v>
      </c>
    </row>
    <row r="6" spans="1:7">
      <c r="A6" s="12" t="s">
        <v>536</v>
      </c>
      <c r="B6" s="176" t="s">
        <v>537</v>
      </c>
    </row>
    <row r="7" spans="1:7">
      <c r="A7" s="13"/>
      <c r="B7" s="14"/>
    </row>
    <row r="8" spans="1:7" s="37" customFormat="1">
      <c r="B8" s="37" t="s">
        <v>226</v>
      </c>
    </row>
    <row r="9" spans="1:7" s="157" customFormat="1" ht="48">
      <c r="B9" s="157" t="s">
        <v>467</v>
      </c>
      <c r="C9" s="157" t="s">
        <v>262</v>
      </c>
      <c r="D9" s="157" t="s">
        <v>466</v>
      </c>
      <c r="E9" s="157" t="s">
        <v>263</v>
      </c>
      <c r="G9" s="157" t="s">
        <v>264</v>
      </c>
    </row>
    <row r="10" spans="1:7">
      <c r="A10" s="136">
        <v>1985</v>
      </c>
      <c r="B10" s="38"/>
      <c r="C10" s="38">
        <v>8909</v>
      </c>
      <c r="D10" s="38"/>
      <c r="E10" s="38">
        <f>SUM(B10:D10)</f>
        <v>8909</v>
      </c>
      <c r="G10" s="137">
        <v>0.128688</v>
      </c>
    </row>
    <row r="11" spans="1:7">
      <c r="A11" s="136">
        <v>1986</v>
      </c>
      <c r="B11" s="38"/>
      <c r="C11" s="38">
        <v>9906</v>
      </c>
      <c r="D11" s="38"/>
      <c r="E11" s="38">
        <f t="shared" ref="E11:E48" si="0">SUM(B11:D11)</f>
        <v>9906</v>
      </c>
      <c r="G11" s="137">
        <v>0.105196</v>
      </c>
    </row>
    <row r="12" spans="1:7">
      <c r="A12" s="136">
        <v>1987</v>
      </c>
      <c r="B12" s="38"/>
      <c r="C12" s="38">
        <v>5066</v>
      </c>
      <c r="D12" s="38"/>
      <c r="E12" s="38">
        <f t="shared" si="0"/>
        <v>5066</v>
      </c>
      <c r="G12" s="137">
        <v>5.3962000000000003E-2</v>
      </c>
    </row>
    <row r="13" spans="1:7">
      <c r="A13" s="136">
        <v>1988</v>
      </c>
      <c r="B13" s="38"/>
      <c r="C13" s="38">
        <v>12439</v>
      </c>
      <c r="D13" s="38"/>
      <c r="E13" s="38">
        <f t="shared" si="0"/>
        <v>12439</v>
      </c>
      <c r="G13" s="137">
        <v>0.13658600000000001</v>
      </c>
    </row>
    <row r="14" spans="1:7">
      <c r="A14" s="136">
        <v>1989</v>
      </c>
      <c r="B14" s="38"/>
      <c r="C14" s="38">
        <v>7085</v>
      </c>
      <c r="D14" s="38"/>
      <c r="E14" s="38">
        <f t="shared" si="0"/>
        <v>7085</v>
      </c>
      <c r="G14" s="137">
        <v>8.5058999999999996E-2</v>
      </c>
    </row>
    <row r="15" spans="1:7">
      <c r="A15" s="136">
        <v>1990</v>
      </c>
      <c r="B15" s="38"/>
      <c r="C15" s="38">
        <v>10534</v>
      </c>
      <c r="D15" s="38"/>
      <c r="E15" s="38">
        <f t="shared" si="0"/>
        <v>10534</v>
      </c>
      <c r="G15" s="137">
        <v>0.15568699999999999</v>
      </c>
    </row>
    <row r="16" spans="1:7">
      <c r="A16" s="136">
        <v>1991</v>
      </c>
      <c r="B16" s="38"/>
      <c r="C16" s="38">
        <v>5092</v>
      </c>
      <c r="D16" s="38"/>
      <c r="E16" s="38">
        <f t="shared" si="0"/>
        <v>5092</v>
      </c>
      <c r="G16" s="137">
        <v>8.4659999999999999E-2</v>
      </c>
    </row>
    <row r="17" spans="1:7">
      <c r="A17" s="136">
        <v>1992</v>
      </c>
      <c r="B17" s="38"/>
      <c r="C17" s="38">
        <v>8459</v>
      </c>
      <c r="D17" s="38"/>
      <c r="E17" s="38">
        <f t="shared" si="0"/>
        <v>8459</v>
      </c>
      <c r="G17" s="137">
        <v>0.140763</v>
      </c>
    </row>
    <row r="18" spans="1:7">
      <c r="A18" s="136">
        <v>1993</v>
      </c>
      <c r="B18" s="38"/>
      <c r="C18" s="38">
        <v>19579</v>
      </c>
      <c r="D18" s="38"/>
      <c r="E18" s="38">
        <f t="shared" si="0"/>
        <v>19579</v>
      </c>
      <c r="G18" s="137">
        <v>0.37160799999999999</v>
      </c>
    </row>
    <row r="19" spans="1:7">
      <c r="A19" s="136">
        <v>1994</v>
      </c>
      <c r="B19" s="38"/>
      <c r="C19" s="38">
        <v>7156</v>
      </c>
      <c r="D19" s="38"/>
      <c r="E19" s="38">
        <f t="shared" si="0"/>
        <v>7156</v>
      </c>
      <c r="G19" s="137">
        <v>0.121477</v>
      </c>
    </row>
    <row r="20" spans="1:7">
      <c r="A20" s="136">
        <v>1995</v>
      </c>
      <c r="B20" s="38"/>
      <c r="C20" s="38">
        <v>6519</v>
      </c>
      <c r="D20" s="38"/>
      <c r="E20" s="38">
        <f t="shared" si="0"/>
        <v>6519</v>
      </c>
      <c r="G20" s="137">
        <v>0.15595700000000001</v>
      </c>
    </row>
    <row r="21" spans="1:7">
      <c r="A21" s="136">
        <v>1996</v>
      </c>
      <c r="B21" s="38"/>
      <c r="C21" s="38">
        <v>4494</v>
      </c>
      <c r="D21" s="38"/>
      <c r="E21" s="38">
        <f t="shared" si="0"/>
        <v>4494</v>
      </c>
      <c r="G21" s="137">
        <v>7.7892000000000003E-2</v>
      </c>
    </row>
    <row r="22" spans="1:7">
      <c r="A22" s="136">
        <v>1997</v>
      </c>
      <c r="B22" s="38"/>
      <c r="C22" s="38">
        <v>12229</v>
      </c>
      <c r="D22" s="38"/>
      <c r="E22" s="38">
        <f t="shared" si="0"/>
        <v>12229</v>
      </c>
      <c r="G22" s="137">
        <v>0.28668100000000002</v>
      </c>
    </row>
    <row r="23" spans="1:7">
      <c r="A23" s="136">
        <v>1998</v>
      </c>
      <c r="B23" s="38"/>
      <c r="C23" s="38">
        <v>3989</v>
      </c>
      <c r="D23" s="38"/>
      <c r="E23" s="38">
        <f t="shared" si="0"/>
        <v>3989</v>
      </c>
      <c r="G23" s="137">
        <v>7.0859000000000005E-2</v>
      </c>
    </row>
    <row r="24" spans="1:7">
      <c r="A24" s="136">
        <v>1999</v>
      </c>
      <c r="B24" s="38"/>
      <c r="C24" s="38">
        <v>42548</v>
      </c>
      <c r="D24" s="38"/>
      <c r="E24" s="38">
        <f t="shared" si="0"/>
        <v>42548</v>
      </c>
      <c r="G24" s="137">
        <v>0.94263399999999997</v>
      </c>
    </row>
    <row r="25" spans="1:7">
      <c r="A25" s="136">
        <v>2000</v>
      </c>
      <c r="B25" s="38"/>
      <c r="C25" s="38">
        <v>8703</v>
      </c>
      <c r="D25" s="38"/>
      <c r="E25" s="38">
        <f t="shared" si="0"/>
        <v>8703</v>
      </c>
      <c r="G25" s="137">
        <v>0.27046300000000001</v>
      </c>
    </row>
    <row r="26" spans="1:7">
      <c r="A26" s="136">
        <v>2001</v>
      </c>
      <c r="B26" s="38"/>
      <c r="C26" s="38">
        <v>6328</v>
      </c>
      <c r="D26" s="38"/>
      <c r="E26" s="38">
        <f t="shared" si="0"/>
        <v>6328</v>
      </c>
      <c r="G26" s="137">
        <v>0.17738799999999999</v>
      </c>
    </row>
    <row r="27" spans="1:7">
      <c r="A27" s="136">
        <v>2002</v>
      </c>
      <c r="B27" s="38"/>
      <c r="C27" s="38">
        <v>12095</v>
      </c>
      <c r="D27" s="38"/>
      <c r="E27" s="38">
        <f t="shared" si="0"/>
        <v>12095</v>
      </c>
      <c r="G27" s="137">
        <v>0.28731099999999998</v>
      </c>
    </row>
    <row r="28" spans="1:7">
      <c r="A28" s="136">
        <v>2003</v>
      </c>
      <c r="B28" s="38"/>
      <c r="C28" s="38">
        <v>7075</v>
      </c>
      <c r="D28" s="38"/>
      <c r="E28" s="38">
        <f t="shared" si="0"/>
        <v>7075</v>
      </c>
      <c r="G28" s="137">
        <v>0.18959000000000001</v>
      </c>
    </row>
    <row r="29" spans="1:7">
      <c r="A29" s="136">
        <v>2004</v>
      </c>
      <c r="B29" s="38"/>
      <c r="C29" s="38">
        <v>6968</v>
      </c>
      <c r="D29" s="38"/>
      <c r="E29" s="38">
        <f t="shared" si="0"/>
        <v>6968</v>
      </c>
      <c r="G29" s="137">
        <v>0.16919300000000001</v>
      </c>
    </row>
    <row r="30" spans="1:7">
      <c r="A30" s="136">
        <v>2005</v>
      </c>
      <c r="B30" s="38"/>
      <c r="C30" s="38">
        <v>92822</v>
      </c>
      <c r="D30" s="38"/>
      <c r="E30" s="38">
        <f t="shared" si="0"/>
        <v>92822</v>
      </c>
      <c r="G30" s="137">
        <v>3.7651910000000002</v>
      </c>
    </row>
    <row r="31" spans="1:7">
      <c r="A31" s="136">
        <v>2006</v>
      </c>
      <c r="B31" s="38"/>
      <c r="C31" s="38">
        <v>9048</v>
      </c>
      <c r="D31" s="38"/>
      <c r="E31" s="38">
        <f t="shared" si="0"/>
        <v>9048</v>
      </c>
      <c r="G31" s="137">
        <v>0.30833899999999997</v>
      </c>
    </row>
    <row r="32" spans="1:7">
      <c r="A32" s="136">
        <v>2007</v>
      </c>
      <c r="B32" s="38"/>
      <c r="C32" s="38">
        <v>24035</v>
      </c>
      <c r="D32" s="38"/>
      <c r="E32" s="38">
        <f t="shared" si="0"/>
        <v>24035</v>
      </c>
      <c r="G32" s="137">
        <v>0.56233599999999995</v>
      </c>
    </row>
    <row r="33" spans="1:7">
      <c r="A33" s="136">
        <v>2008</v>
      </c>
      <c r="B33" s="38"/>
      <c r="C33" s="38">
        <v>10751</v>
      </c>
      <c r="D33" s="38"/>
      <c r="E33" s="38">
        <f t="shared" si="0"/>
        <v>10751</v>
      </c>
      <c r="G33" s="137">
        <v>0.21551799999999999</v>
      </c>
    </row>
    <row r="34" spans="1:7">
      <c r="A34" s="136">
        <v>2009</v>
      </c>
      <c r="B34" s="38"/>
      <c r="C34" s="38">
        <v>7024</v>
      </c>
      <c r="D34" s="38"/>
      <c r="E34" s="38">
        <f t="shared" si="0"/>
        <v>7024</v>
      </c>
      <c r="G34" s="137">
        <v>0.17751900000000001</v>
      </c>
    </row>
    <row r="35" spans="1:7">
      <c r="A35" s="136">
        <v>2010</v>
      </c>
      <c r="B35" s="38"/>
      <c r="C35" s="38">
        <v>16408</v>
      </c>
      <c r="D35" s="38"/>
      <c r="E35" s="38">
        <f t="shared" si="0"/>
        <v>16408</v>
      </c>
      <c r="G35" s="137">
        <v>0.88661299999999998</v>
      </c>
    </row>
    <row r="36" spans="1:7">
      <c r="A36" s="136">
        <v>2011</v>
      </c>
      <c r="B36" s="38">
        <v>6809</v>
      </c>
      <c r="C36" s="38">
        <v>23132</v>
      </c>
      <c r="D36" s="38"/>
      <c r="E36" s="38">
        <f t="shared" si="0"/>
        <v>29941</v>
      </c>
      <c r="G36" s="137">
        <v>0.96442700000000003</v>
      </c>
    </row>
    <row r="37" spans="1:7">
      <c r="A37" s="136">
        <v>2012</v>
      </c>
      <c r="B37" s="38">
        <v>3629</v>
      </c>
      <c r="C37" s="38">
        <v>5782</v>
      </c>
      <c r="D37" s="38"/>
      <c r="E37" s="38">
        <f t="shared" si="0"/>
        <v>9411</v>
      </c>
      <c r="G37" s="137">
        <v>0.30216300000000001</v>
      </c>
    </row>
    <row r="38" spans="1:7">
      <c r="A38" s="136">
        <v>2013</v>
      </c>
      <c r="B38" s="38">
        <v>3486</v>
      </c>
      <c r="C38" s="38">
        <v>30418</v>
      </c>
      <c r="D38" s="38"/>
      <c r="E38" s="38">
        <f t="shared" si="0"/>
        <v>33904</v>
      </c>
      <c r="G38" s="137">
        <v>0.95267999999999997</v>
      </c>
    </row>
    <row r="39" spans="1:7">
      <c r="A39" s="136">
        <v>2014</v>
      </c>
      <c r="B39" s="38">
        <v>17667</v>
      </c>
      <c r="C39" s="38">
        <v>9722</v>
      </c>
      <c r="D39" s="38"/>
      <c r="E39" s="38">
        <f t="shared" si="0"/>
        <v>27389</v>
      </c>
      <c r="G39" s="137">
        <v>1.2099070000000001</v>
      </c>
    </row>
    <row r="40" spans="1:7">
      <c r="A40" s="136">
        <v>2015</v>
      </c>
      <c r="B40" s="38">
        <v>3502</v>
      </c>
      <c r="C40" s="38">
        <v>20695</v>
      </c>
      <c r="D40" s="38">
        <v>3439</v>
      </c>
      <c r="E40" s="38">
        <f t="shared" si="0"/>
        <v>27636</v>
      </c>
      <c r="G40" s="137">
        <v>1.0381393379999999</v>
      </c>
    </row>
    <row r="41" spans="1:7">
      <c r="A41" s="136">
        <v>2016</v>
      </c>
      <c r="B41" s="38">
        <v>3325</v>
      </c>
      <c r="C41" s="38">
        <v>3045</v>
      </c>
      <c r="D41" s="38">
        <v>880</v>
      </c>
      <c r="E41" s="38">
        <f t="shared" si="0"/>
        <v>7250</v>
      </c>
      <c r="G41" s="137">
        <v>0.30268434729999999</v>
      </c>
    </row>
    <row r="42" spans="1:7">
      <c r="A42" s="136">
        <v>2017</v>
      </c>
      <c r="B42" s="38">
        <v>4133</v>
      </c>
      <c r="C42" s="38">
        <v>2253</v>
      </c>
      <c r="D42" s="38">
        <v>626</v>
      </c>
      <c r="E42" s="38">
        <f t="shared" si="0"/>
        <v>7012</v>
      </c>
      <c r="G42" s="137">
        <v>0.29802082912</v>
      </c>
    </row>
    <row r="43" spans="1:7">
      <c r="A43" s="136">
        <v>2018</v>
      </c>
      <c r="B43" s="38">
        <v>4676</v>
      </c>
      <c r="C43" s="38">
        <v>3846</v>
      </c>
      <c r="D43" s="38">
        <v>1698</v>
      </c>
      <c r="E43" s="38">
        <f t="shared" si="0"/>
        <v>10220</v>
      </c>
      <c r="G43" s="137">
        <v>0.52647269922000006</v>
      </c>
    </row>
    <row r="44" spans="1:7">
      <c r="A44" s="136">
        <v>2019</v>
      </c>
      <c r="B44" s="38">
        <v>5313</v>
      </c>
      <c r="C44" s="38">
        <v>12670</v>
      </c>
      <c r="D44" s="38">
        <v>2064</v>
      </c>
      <c r="E44" s="38">
        <f t="shared" si="0"/>
        <v>20047</v>
      </c>
      <c r="G44" s="137">
        <v>0.77081114775000004</v>
      </c>
    </row>
    <row r="45" spans="1:7">
      <c r="A45" s="136">
        <v>2020</v>
      </c>
      <c r="B45" s="38">
        <v>5119</v>
      </c>
      <c r="C45" s="38">
        <v>8359</v>
      </c>
      <c r="D45" s="38">
        <v>1114</v>
      </c>
      <c r="E45" s="38">
        <f t="shared" si="0"/>
        <v>14592</v>
      </c>
      <c r="G45" s="137">
        <v>0.53971837378999998</v>
      </c>
    </row>
    <row r="46" spans="1:7">
      <c r="A46" s="136">
        <v>2021</v>
      </c>
      <c r="B46" s="38">
        <v>16063</v>
      </c>
      <c r="C46" s="38">
        <v>2662</v>
      </c>
      <c r="D46" s="38">
        <v>2542</v>
      </c>
      <c r="E46" s="38">
        <f t="shared" si="0"/>
        <v>21267</v>
      </c>
      <c r="G46" s="137">
        <v>3.07174898282</v>
      </c>
    </row>
    <row r="47" spans="1:7">
      <c r="A47" s="136">
        <v>2022</v>
      </c>
      <c r="B47" s="38">
        <v>4563</v>
      </c>
      <c r="C47" s="38">
        <v>8347</v>
      </c>
      <c r="D47" s="38">
        <v>1947</v>
      </c>
      <c r="E47" s="38">
        <f t="shared" si="0"/>
        <v>14857</v>
      </c>
      <c r="G47" s="137">
        <v>0.70642349731999998</v>
      </c>
    </row>
    <row r="48" spans="1:7">
      <c r="A48" s="136">
        <v>2023</v>
      </c>
      <c r="B48" s="36">
        <v>14020</v>
      </c>
      <c r="C48" s="36">
        <v>6520</v>
      </c>
      <c r="D48" s="36">
        <v>2557</v>
      </c>
      <c r="E48" s="38">
        <f t="shared" si="0"/>
        <v>23097</v>
      </c>
      <c r="G48" s="137">
        <v>1.5160107774299998</v>
      </c>
    </row>
    <row r="49" spans="1:2">
      <c r="A49" s="136">
        <v>2024</v>
      </c>
      <c r="B49" s="115"/>
    </row>
    <row r="50" spans="1:2">
      <c r="A50" s="136"/>
      <c r="B50" s="115"/>
    </row>
    <row r="51" spans="1:2">
      <c r="A51" s="136"/>
      <c r="B51" s="115"/>
    </row>
    <row r="52" spans="1:2">
      <c r="A52" s="136"/>
      <c r="B52" s="115"/>
    </row>
    <row r="53" spans="1:2">
      <c r="A53" s="136"/>
      <c r="B53" s="115"/>
    </row>
    <row r="54" spans="1:2">
      <c r="A54" s="136"/>
      <c r="B54" s="115"/>
    </row>
    <row r="55" spans="1:2">
      <c r="A55" s="136"/>
      <c r="B55" s="115"/>
    </row>
    <row r="56" spans="1:2">
      <c r="A56" s="136"/>
      <c r="B56" s="115"/>
    </row>
  </sheetData>
  <phoneticPr fontId="30" type="noConversion"/>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CD7B2-5C34-4FD8-B629-ACEA2253B43F}">
  <sheetPr codeName="Sheet10">
    <tabColor rgb="FF92D050"/>
  </sheetPr>
  <dimension ref="A1:K300"/>
  <sheetViews>
    <sheetView topLeftCell="A4" zoomScaleNormal="100" workbookViewId="0">
      <selection activeCell="A6" sqref="A6:B6"/>
    </sheetView>
  </sheetViews>
  <sheetFormatPr defaultColWidth="9.109375" defaultRowHeight="12"/>
  <cols>
    <col min="1" max="1" width="16.6640625" style="36" customWidth="1"/>
    <col min="2" max="2" width="16" style="38" customWidth="1"/>
    <col min="3" max="8" width="14" style="38" customWidth="1"/>
    <col min="9" max="10" width="14.33203125" style="38" customWidth="1"/>
    <col min="11" max="11" width="28.109375" style="36" customWidth="1"/>
    <col min="12" max="16384" width="9.109375" style="36"/>
  </cols>
  <sheetData>
    <row r="1" spans="1:11" s="37" customFormat="1">
      <c r="A1" s="37" t="s">
        <v>265</v>
      </c>
      <c r="B1" s="138" t="s">
        <v>544</v>
      </c>
      <c r="C1" s="138"/>
      <c r="D1" s="138"/>
    </row>
    <row r="2" spans="1:11" s="37" customFormat="1">
      <c r="B2" s="138"/>
      <c r="C2" s="138"/>
      <c r="D2" s="138"/>
    </row>
    <row r="3" spans="1:11">
      <c r="A3" s="36" t="s">
        <v>2</v>
      </c>
      <c r="B3" s="36" t="s">
        <v>266</v>
      </c>
      <c r="F3" s="36"/>
      <c r="G3" s="36"/>
      <c r="H3" s="36"/>
      <c r="I3" s="36"/>
      <c r="J3" s="36"/>
    </row>
    <row r="4" spans="1:11">
      <c r="A4" s="36" t="s">
        <v>4</v>
      </c>
      <c r="B4" s="172" t="s">
        <v>267</v>
      </c>
      <c r="E4" s="36"/>
      <c r="F4" s="36"/>
      <c r="G4" s="36"/>
      <c r="H4" s="36"/>
      <c r="I4" s="36"/>
      <c r="J4" s="36"/>
    </row>
    <row r="5" spans="1:11">
      <c r="A5" s="36" t="s">
        <v>6</v>
      </c>
      <c r="B5" s="111" t="s">
        <v>268</v>
      </c>
      <c r="E5" s="36"/>
      <c r="F5" s="36"/>
      <c r="G5" s="36"/>
      <c r="H5" s="36"/>
      <c r="I5" s="36"/>
      <c r="J5" s="36"/>
    </row>
    <row r="6" spans="1:11">
      <c r="A6" s="12" t="s">
        <v>536</v>
      </c>
      <c r="B6" s="176" t="s">
        <v>537</v>
      </c>
    </row>
    <row r="7" spans="1:11">
      <c r="A7" s="13"/>
      <c r="B7" s="14"/>
    </row>
    <row r="8" spans="1:11">
      <c r="A8" s="139" t="s">
        <v>269</v>
      </c>
      <c r="B8" s="263" t="s">
        <v>94</v>
      </c>
      <c r="C8" s="263" t="s">
        <v>95</v>
      </c>
      <c r="D8" s="263" t="s">
        <v>65</v>
      </c>
      <c r="E8" s="263" t="s">
        <v>66</v>
      </c>
      <c r="F8" s="263" t="s">
        <v>67</v>
      </c>
      <c r="G8" s="263" t="s">
        <v>68</v>
      </c>
      <c r="H8" s="263" t="s">
        <v>69</v>
      </c>
      <c r="I8" s="263" t="s">
        <v>70</v>
      </c>
      <c r="J8" s="263" t="s">
        <v>71</v>
      </c>
      <c r="K8" s="139" t="s">
        <v>490</v>
      </c>
    </row>
    <row r="9" spans="1:11">
      <c r="A9" s="35" t="s">
        <v>270</v>
      </c>
      <c r="B9" s="135">
        <v>0.60402599999999995</v>
      </c>
      <c r="C9" s="135">
        <v>0.79465799999999998</v>
      </c>
      <c r="D9" s="135">
        <v>27.893347120000001</v>
      </c>
      <c r="E9" s="135">
        <v>2.5046870000000001</v>
      </c>
      <c r="F9" s="135">
        <v>1.1323700000000001</v>
      </c>
      <c r="G9" s="135">
        <v>3.3481960000000002</v>
      </c>
      <c r="H9" s="135">
        <v>1701.6794583599999</v>
      </c>
      <c r="I9" s="135">
        <v>3.0539019999999999</v>
      </c>
      <c r="J9" s="135">
        <v>9.5901499999999995</v>
      </c>
      <c r="K9" s="135">
        <v>1750.6007944800001</v>
      </c>
    </row>
    <row r="10" spans="1:11">
      <c r="A10" s="35" t="s">
        <v>271</v>
      </c>
      <c r="B10" s="135">
        <v>23.307075000000001</v>
      </c>
      <c r="C10" s="135">
        <v>8.4912919999999996</v>
      </c>
      <c r="D10" s="135">
        <v>5.355289</v>
      </c>
      <c r="E10" s="135">
        <v>12.284376</v>
      </c>
      <c r="F10" s="135">
        <v>28.14365999</v>
      </c>
      <c r="G10" s="135">
        <v>12.870642999999999</v>
      </c>
      <c r="H10" s="135">
        <v>324.54160638000002</v>
      </c>
      <c r="I10" s="135">
        <v>17.808115999999998</v>
      </c>
      <c r="J10" s="135">
        <v>47.433754999999998</v>
      </c>
      <c r="K10" s="135">
        <v>480.23581237000002</v>
      </c>
    </row>
    <row r="11" spans="1:11">
      <c r="A11" s="35" t="s">
        <v>272</v>
      </c>
      <c r="B11" s="135">
        <v>0.17133499999999999</v>
      </c>
      <c r="C11" s="135">
        <v>2.1278450000000002</v>
      </c>
      <c r="D11" s="135">
        <v>0.26724399999999998</v>
      </c>
      <c r="E11" s="135">
        <v>5.5389290000000004</v>
      </c>
      <c r="F11" s="135">
        <v>1.0558259999999999</v>
      </c>
      <c r="G11" s="135">
        <v>1.18465</v>
      </c>
      <c r="H11" s="135">
        <v>186.344843</v>
      </c>
      <c r="I11" s="135">
        <v>0.79106900000000002</v>
      </c>
      <c r="J11" s="135">
        <v>26.665120000000002</v>
      </c>
      <c r="K11" s="135">
        <v>224.146861</v>
      </c>
    </row>
    <row r="12" spans="1:11">
      <c r="A12" s="35" t="s">
        <v>273</v>
      </c>
      <c r="B12" s="135">
        <v>26.972563000000001</v>
      </c>
      <c r="C12" s="135">
        <v>5.5455449999999997</v>
      </c>
      <c r="D12" s="135">
        <v>18.485924000000001</v>
      </c>
      <c r="E12" s="135">
        <v>7.9646695899999997</v>
      </c>
      <c r="F12" s="135">
        <v>13.552474</v>
      </c>
      <c r="G12" s="135">
        <v>18.621822999999999</v>
      </c>
      <c r="H12" s="135">
        <v>16.7819805</v>
      </c>
      <c r="I12" s="135">
        <v>16.551255999999999</v>
      </c>
      <c r="J12" s="135">
        <v>76.375457999999995</v>
      </c>
      <c r="K12" s="135">
        <v>200.85169309</v>
      </c>
    </row>
    <row r="13" spans="1:11">
      <c r="A13" s="35" t="s">
        <v>274</v>
      </c>
      <c r="B13" s="135">
        <v>3.2958310000000002</v>
      </c>
      <c r="C13" s="135">
        <v>9.2452660000000009</v>
      </c>
      <c r="D13" s="135">
        <v>1.2758449999999999</v>
      </c>
      <c r="E13" s="135">
        <v>2.9609000000000001</v>
      </c>
      <c r="F13" s="135">
        <v>131.90324799999999</v>
      </c>
      <c r="G13" s="135">
        <v>2.445249</v>
      </c>
      <c r="H13" s="135">
        <v>4.1549649999999998</v>
      </c>
      <c r="I13" s="135">
        <v>14.288556</v>
      </c>
      <c r="J13" s="135">
        <v>4.0225770000000001</v>
      </c>
      <c r="K13" s="135">
        <v>173.59243699999999</v>
      </c>
    </row>
    <row r="14" spans="1:11">
      <c r="A14" s="35" t="s">
        <v>275</v>
      </c>
      <c r="B14" s="135">
        <v>1.174342</v>
      </c>
      <c r="C14" s="135">
        <v>2.07389</v>
      </c>
      <c r="D14" s="135">
        <v>0.81015999999999999</v>
      </c>
      <c r="E14" s="135">
        <v>98.248119000000003</v>
      </c>
      <c r="F14" s="135">
        <v>37.9495</v>
      </c>
      <c r="G14" s="135">
        <v>2.8068040000000001</v>
      </c>
      <c r="H14" s="135">
        <v>9.7287909999999993</v>
      </c>
      <c r="I14" s="135">
        <v>7.8360519999999996</v>
      </c>
      <c r="J14" s="135">
        <v>3.6800470000000001</v>
      </c>
      <c r="K14" s="135">
        <v>164.307705</v>
      </c>
    </row>
    <row r="15" spans="1:11">
      <c r="A15" s="35" t="s">
        <v>278</v>
      </c>
      <c r="B15" s="135">
        <v>4.3501820000000002</v>
      </c>
      <c r="C15" s="135">
        <v>0.79631099999999999</v>
      </c>
      <c r="D15" s="135">
        <v>1.9373750000000001</v>
      </c>
      <c r="E15" s="135">
        <v>1.3031440000000001</v>
      </c>
      <c r="F15" s="135">
        <v>3.3452449999999998</v>
      </c>
      <c r="G15" s="135">
        <v>5.2124740000000003</v>
      </c>
      <c r="H15" s="135">
        <v>4.7714549999999996</v>
      </c>
      <c r="I15" s="135">
        <v>24.466981000000001</v>
      </c>
      <c r="J15" s="135">
        <v>98.341301000000001</v>
      </c>
      <c r="K15" s="135">
        <v>144.52446800000001</v>
      </c>
    </row>
    <row r="16" spans="1:11">
      <c r="A16" s="35" t="s">
        <v>276</v>
      </c>
      <c r="B16" s="135">
        <v>52.696947999999999</v>
      </c>
      <c r="C16" s="135">
        <v>7.7195619999999998</v>
      </c>
      <c r="D16" s="135">
        <v>3.350514</v>
      </c>
      <c r="E16" s="135">
        <v>0.98723799999999995</v>
      </c>
      <c r="F16" s="135">
        <v>2.455349</v>
      </c>
      <c r="G16" s="135">
        <v>37.37247833</v>
      </c>
      <c r="H16" s="135">
        <v>5.1990670000000003</v>
      </c>
      <c r="I16" s="135">
        <v>5.9953149999999997</v>
      </c>
      <c r="J16" s="135">
        <v>15.569393</v>
      </c>
      <c r="K16" s="135">
        <v>131.34586433000001</v>
      </c>
    </row>
    <row r="17" spans="1:11">
      <c r="A17" s="35" t="s">
        <v>277</v>
      </c>
      <c r="B17" s="135">
        <v>3.8299850000000002</v>
      </c>
      <c r="C17" s="135">
        <v>2.4741810000000002</v>
      </c>
      <c r="D17" s="135">
        <v>1.643265</v>
      </c>
      <c r="E17" s="135">
        <v>39.779386619999997</v>
      </c>
      <c r="F17" s="135">
        <v>2.6025010000000002</v>
      </c>
      <c r="G17" s="135">
        <v>1.2784439999999999</v>
      </c>
      <c r="H17" s="135">
        <v>30.66311</v>
      </c>
      <c r="I17" s="135">
        <v>2.89090457</v>
      </c>
      <c r="J17" s="135">
        <v>19.419982000000001</v>
      </c>
      <c r="K17" s="135">
        <v>104.58175919</v>
      </c>
    </row>
    <row r="18" spans="1:11">
      <c r="A18" s="35" t="s">
        <v>491</v>
      </c>
      <c r="B18" s="135">
        <v>0.381046</v>
      </c>
      <c r="C18" s="135">
        <v>1.4467000000000001E-2</v>
      </c>
      <c r="D18" s="135">
        <v>0.32864599999999999</v>
      </c>
      <c r="E18" s="135">
        <v>0.74469799999999997</v>
      </c>
      <c r="F18" s="135">
        <v>1.162391</v>
      </c>
      <c r="G18" s="135">
        <v>2.0412170000000001</v>
      </c>
      <c r="H18" s="135">
        <v>0.66067399999999998</v>
      </c>
      <c r="I18" s="135">
        <v>1.6685700000000001</v>
      </c>
      <c r="J18" s="135">
        <v>95.206537999999995</v>
      </c>
      <c r="K18" s="135">
        <v>102.208247</v>
      </c>
    </row>
    <row r="19" spans="1:11">
      <c r="A19" s="35"/>
      <c r="B19" s="135"/>
      <c r="C19" s="135"/>
      <c r="D19" s="135"/>
      <c r="E19" s="135"/>
      <c r="F19" s="135"/>
      <c r="G19" s="135"/>
      <c r="H19" s="135"/>
      <c r="I19" s="135"/>
      <c r="J19" s="135"/>
      <c r="K19" s="135"/>
    </row>
    <row r="20" spans="1:11">
      <c r="A20" s="35"/>
      <c r="B20" s="135"/>
      <c r="C20" s="135"/>
      <c r="D20" s="135"/>
      <c r="E20" s="135"/>
      <c r="F20" s="135"/>
      <c r="G20" s="135"/>
      <c r="H20" s="135"/>
      <c r="I20" s="135"/>
      <c r="J20" s="135"/>
      <c r="K20" s="135"/>
    </row>
    <row r="21" spans="1:11">
      <c r="A21" s="35"/>
      <c r="B21" s="135"/>
      <c r="C21" s="135"/>
      <c r="D21" s="135"/>
      <c r="E21" s="135"/>
      <c r="F21" s="135"/>
      <c r="G21" s="135"/>
      <c r="H21" s="135"/>
      <c r="I21" s="135"/>
      <c r="J21" s="135"/>
      <c r="K21" s="135"/>
    </row>
    <row r="22" spans="1:11">
      <c r="A22" s="35"/>
      <c r="B22" s="135"/>
      <c r="C22" s="135"/>
      <c r="D22" s="135"/>
      <c r="E22" s="135"/>
      <c r="F22" s="135"/>
      <c r="G22" s="135"/>
      <c r="H22" s="135"/>
      <c r="I22" s="135"/>
      <c r="J22" s="135"/>
      <c r="K22" s="135"/>
    </row>
    <row r="23" spans="1:11">
      <c r="A23" s="35"/>
      <c r="B23" s="135"/>
      <c r="C23" s="135"/>
      <c r="D23" s="135"/>
      <c r="E23" s="135"/>
      <c r="F23" s="135"/>
      <c r="G23" s="135"/>
      <c r="H23" s="135"/>
      <c r="I23" s="135"/>
      <c r="J23" s="135"/>
      <c r="K23" s="135"/>
    </row>
    <row r="24" spans="1:11">
      <c r="A24" s="35"/>
      <c r="B24" s="135"/>
      <c r="C24" s="135"/>
      <c r="D24" s="135"/>
      <c r="E24" s="135"/>
      <c r="F24" s="135"/>
      <c r="G24" s="135"/>
      <c r="H24" s="135"/>
      <c r="I24" s="135"/>
      <c r="J24" s="135"/>
      <c r="K24" s="135"/>
    </row>
    <row r="25" spans="1:11">
      <c r="A25" s="35"/>
      <c r="B25" s="135"/>
      <c r="C25" s="135"/>
      <c r="D25" s="135"/>
      <c r="E25" s="135"/>
      <c r="F25" s="135"/>
      <c r="G25" s="135"/>
      <c r="H25" s="135"/>
      <c r="I25" s="135"/>
      <c r="J25" s="135"/>
      <c r="K25" s="135"/>
    </row>
    <row r="26" spans="1:11">
      <c r="A26" s="35"/>
      <c r="B26" s="135"/>
      <c r="C26" s="135"/>
      <c r="D26" s="135"/>
      <c r="E26" s="135"/>
      <c r="F26" s="135"/>
      <c r="G26" s="135"/>
      <c r="H26" s="135"/>
      <c r="I26" s="135"/>
      <c r="J26" s="135"/>
      <c r="K26" s="135"/>
    </row>
    <row r="27" spans="1:11">
      <c r="A27" s="35"/>
      <c r="B27" s="135"/>
      <c r="C27" s="135"/>
      <c r="D27" s="135"/>
      <c r="E27" s="135"/>
      <c r="F27" s="135"/>
      <c r="G27" s="135"/>
      <c r="H27" s="135"/>
      <c r="I27" s="135"/>
      <c r="J27" s="135"/>
      <c r="K27" s="135"/>
    </row>
    <row r="28" spans="1:11">
      <c r="A28" s="35"/>
      <c r="B28" s="135"/>
      <c r="C28" s="135"/>
      <c r="D28" s="135"/>
      <c r="E28" s="135"/>
      <c r="F28" s="135"/>
      <c r="G28" s="135"/>
      <c r="H28" s="135"/>
      <c r="I28" s="135"/>
      <c r="J28" s="135"/>
      <c r="K28" s="135"/>
    </row>
    <row r="29" spans="1:11">
      <c r="A29" s="35"/>
      <c r="B29" s="135"/>
      <c r="C29" s="135"/>
      <c r="D29" s="135"/>
      <c r="E29" s="135"/>
      <c r="F29" s="135"/>
      <c r="G29" s="135"/>
      <c r="H29" s="135"/>
      <c r="I29" s="135"/>
      <c r="J29" s="135"/>
      <c r="K29" s="135"/>
    </row>
    <row r="30" spans="1:11">
      <c r="A30" s="35"/>
      <c r="B30" s="135"/>
      <c r="C30" s="135"/>
      <c r="D30" s="135"/>
      <c r="E30" s="135"/>
      <c r="F30" s="135"/>
      <c r="G30" s="135"/>
      <c r="H30" s="135"/>
      <c r="I30" s="135"/>
      <c r="J30" s="135"/>
      <c r="K30" s="135"/>
    </row>
    <row r="31" spans="1:11">
      <c r="A31" s="35"/>
      <c r="B31" s="135"/>
      <c r="C31" s="135"/>
      <c r="D31" s="135"/>
      <c r="E31" s="135"/>
      <c r="F31" s="135"/>
      <c r="G31" s="135"/>
      <c r="H31" s="135"/>
      <c r="I31" s="135"/>
      <c r="J31" s="135"/>
      <c r="K31" s="135"/>
    </row>
    <row r="32" spans="1:11">
      <c r="A32" s="35"/>
      <c r="B32" s="135"/>
      <c r="C32" s="135"/>
      <c r="D32" s="135"/>
      <c r="E32" s="135"/>
      <c r="F32" s="135"/>
      <c r="G32" s="135"/>
      <c r="H32" s="135"/>
      <c r="I32" s="135"/>
      <c r="J32" s="135"/>
      <c r="K32" s="135"/>
    </row>
    <row r="33" spans="1:11">
      <c r="A33" s="35"/>
      <c r="B33" s="135"/>
      <c r="C33" s="135"/>
      <c r="D33" s="135"/>
      <c r="E33" s="135"/>
      <c r="F33" s="135"/>
      <c r="G33" s="135"/>
      <c r="H33" s="135"/>
      <c r="I33" s="135"/>
      <c r="J33" s="135"/>
      <c r="K33" s="135"/>
    </row>
    <row r="34" spans="1:11">
      <c r="A34" s="35"/>
      <c r="B34" s="135"/>
      <c r="C34" s="135"/>
      <c r="D34" s="135"/>
      <c r="E34" s="135"/>
      <c r="F34" s="135"/>
      <c r="G34" s="135"/>
      <c r="H34" s="135"/>
      <c r="I34" s="135"/>
      <c r="J34" s="135"/>
      <c r="K34" s="135"/>
    </row>
    <row r="35" spans="1:11">
      <c r="A35" s="35"/>
      <c r="B35" s="135"/>
      <c r="C35" s="135"/>
      <c r="D35" s="135"/>
      <c r="E35" s="135"/>
      <c r="F35" s="135"/>
      <c r="G35" s="135"/>
      <c r="H35" s="135"/>
      <c r="I35" s="135"/>
      <c r="J35" s="135"/>
      <c r="K35" s="135"/>
    </row>
    <row r="36" spans="1:11">
      <c r="A36" s="35"/>
      <c r="B36" s="135"/>
      <c r="C36" s="135"/>
      <c r="D36" s="135"/>
      <c r="E36" s="135"/>
      <c r="F36" s="135"/>
      <c r="G36" s="135"/>
      <c r="H36" s="135"/>
      <c r="I36" s="135"/>
      <c r="J36" s="135"/>
      <c r="K36" s="135"/>
    </row>
    <row r="37" spans="1:11">
      <c r="A37" s="112"/>
      <c r="B37" s="135"/>
      <c r="C37" s="135"/>
      <c r="D37" s="135"/>
      <c r="E37" s="135"/>
      <c r="F37" s="135"/>
      <c r="G37" s="135"/>
      <c r="H37" s="135"/>
      <c r="I37" s="135"/>
      <c r="J37" s="135"/>
      <c r="K37" s="135"/>
    </row>
    <row r="38" spans="1:11">
      <c r="A38" s="35"/>
      <c r="B38" s="140"/>
      <c r="C38" s="140"/>
      <c r="D38" s="135"/>
      <c r="E38" s="135"/>
      <c r="F38" s="135"/>
      <c r="G38" s="135"/>
      <c r="H38" s="135"/>
      <c r="I38" s="135"/>
      <c r="J38" s="135"/>
      <c r="K38" s="135"/>
    </row>
    <row r="39" spans="1:11">
      <c r="A39" s="35"/>
      <c r="B39" s="140"/>
      <c r="C39" s="140"/>
      <c r="D39" s="135"/>
      <c r="E39" s="135"/>
      <c r="F39" s="135"/>
      <c r="G39" s="135"/>
      <c r="H39" s="114"/>
      <c r="I39" s="135"/>
      <c r="J39" s="135"/>
      <c r="K39" s="135"/>
    </row>
    <row r="40" spans="1:11">
      <c r="A40" s="35"/>
      <c r="B40" s="135"/>
      <c r="C40" s="135"/>
      <c r="D40" s="135"/>
      <c r="E40" s="135"/>
      <c r="F40" s="135"/>
      <c r="G40" s="135"/>
      <c r="H40" s="135"/>
      <c r="I40" s="135"/>
      <c r="J40" s="135"/>
      <c r="K40" s="135"/>
    </row>
    <row r="41" spans="1:11">
      <c r="A41" s="35"/>
      <c r="B41" s="135"/>
      <c r="C41" s="135"/>
      <c r="D41" s="135"/>
      <c r="E41" s="135"/>
      <c r="F41" s="135"/>
      <c r="G41" s="135"/>
      <c r="H41" s="135"/>
      <c r="I41" s="135"/>
      <c r="J41" s="135"/>
      <c r="K41" s="135"/>
    </row>
    <row r="42" spans="1:11">
      <c r="A42" s="35"/>
      <c r="B42" s="135"/>
      <c r="C42" s="135"/>
      <c r="D42" s="135"/>
      <c r="E42" s="135"/>
      <c r="F42" s="135"/>
      <c r="G42" s="135"/>
      <c r="H42" s="135"/>
      <c r="I42" s="135"/>
      <c r="J42" s="135"/>
      <c r="K42" s="135"/>
    </row>
    <row r="43" spans="1:11">
      <c r="A43" s="140"/>
      <c r="B43" s="135"/>
      <c r="C43" s="135"/>
      <c r="D43" s="135"/>
      <c r="E43" s="135"/>
      <c r="F43" s="135"/>
      <c r="G43" s="135"/>
      <c r="H43" s="135"/>
      <c r="I43" s="135"/>
      <c r="J43" s="135"/>
      <c r="K43" s="135"/>
    </row>
    <row r="44" spans="1:11">
      <c r="A44" s="114"/>
      <c r="B44" s="135"/>
      <c r="C44" s="135"/>
      <c r="D44" s="135"/>
      <c r="E44" s="135"/>
      <c r="F44" s="135"/>
      <c r="G44" s="135"/>
      <c r="H44" s="135"/>
      <c r="I44" s="135"/>
      <c r="J44" s="135"/>
      <c r="K44" s="135"/>
    </row>
    <row r="45" spans="1:11">
      <c r="A45" s="35"/>
      <c r="B45" s="135"/>
      <c r="C45" s="135"/>
      <c r="D45" s="135"/>
      <c r="E45" s="135"/>
      <c r="F45" s="135"/>
      <c r="G45" s="135"/>
      <c r="H45" s="135"/>
      <c r="I45" s="135"/>
      <c r="J45" s="135"/>
      <c r="K45" s="135"/>
    </row>
    <row r="46" spans="1:11">
      <c r="A46" s="35"/>
      <c r="B46" s="135"/>
      <c r="C46" s="135"/>
      <c r="D46" s="135"/>
      <c r="E46" s="135"/>
      <c r="F46" s="135"/>
      <c r="G46" s="135"/>
      <c r="H46" s="135"/>
      <c r="I46" s="135"/>
      <c r="J46" s="135"/>
      <c r="K46" s="135"/>
    </row>
    <row r="47" spans="1:11">
      <c r="A47" s="35"/>
      <c r="B47" s="135"/>
      <c r="C47" s="135"/>
      <c r="D47" s="135"/>
      <c r="E47" s="135"/>
      <c r="F47" s="135"/>
      <c r="G47" s="135"/>
      <c r="H47" s="135"/>
      <c r="I47" s="135"/>
      <c r="J47" s="135"/>
      <c r="K47" s="135"/>
    </row>
    <row r="48" spans="1:11">
      <c r="A48" s="35"/>
      <c r="B48" s="135"/>
      <c r="C48" s="135"/>
      <c r="D48" s="135"/>
      <c r="E48" s="135"/>
      <c r="F48" s="135"/>
      <c r="G48" s="135"/>
      <c r="H48" s="135"/>
      <c r="I48" s="135"/>
      <c r="J48" s="135"/>
      <c r="K48" s="135"/>
    </row>
    <row r="49" spans="1:11">
      <c r="A49" s="35"/>
      <c r="B49" s="135"/>
      <c r="C49" s="135"/>
      <c r="D49" s="135"/>
      <c r="E49" s="135"/>
      <c r="F49" s="135"/>
      <c r="G49" s="135"/>
      <c r="H49" s="135"/>
      <c r="I49" s="135"/>
      <c r="J49" s="135"/>
      <c r="K49" s="135"/>
    </row>
    <row r="50" spans="1:11">
      <c r="A50" s="35"/>
      <c r="B50" s="135"/>
      <c r="C50" s="135"/>
      <c r="D50" s="135"/>
      <c r="E50" s="135"/>
      <c r="F50" s="135"/>
      <c r="G50" s="135"/>
      <c r="H50" s="135"/>
      <c r="I50" s="135"/>
      <c r="J50" s="135"/>
      <c r="K50" s="135"/>
    </row>
    <row r="51" spans="1:11">
      <c r="A51" s="35"/>
      <c r="B51" s="135"/>
      <c r="C51" s="135"/>
      <c r="D51" s="135"/>
      <c r="E51" s="135"/>
      <c r="F51" s="135"/>
      <c r="G51" s="135"/>
      <c r="H51" s="135"/>
      <c r="I51" s="135"/>
      <c r="J51" s="135"/>
      <c r="K51" s="135"/>
    </row>
    <row r="52" spans="1:11">
      <c r="A52" s="35"/>
      <c r="B52" s="135"/>
      <c r="C52" s="135"/>
      <c r="D52" s="135"/>
      <c r="E52" s="135"/>
      <c r="F52" s="135"/>
      <c r="G52" s="135"/>
      <c r="H52" s="135"/>
      <c r="I52" s="135"/>
      <c r="J52" s="135"/>
      <c r="K52" s="135"/>
    </row>
    <row r="53" spans="1:11">
      <c r="A53" s="35"/>
      <c r="B53" s="135"/>
      <c r="C53" s="135"/>
      <c r="D53" s="135"/>
      <c r="E53" s="135"/>
      <c r="F53" s="135"/>
      <c r="G53" s="135"/>
      <c r="H53" s="135"/>
      <c r="I53" s="135"/>
      <c r="J53" s="135"/>
      <c r="K53" s="135"/>
    </row>
    <row r="54" spans="1:11">
      <c r="A54" s="35"/>
      <c r="B54" s="135"/>
      <c r="C54" s="135"/>
      <c r="D54" s="135"/>
      <c r="E54" s="135"/>
      <c r="F54" s="135"/>
      <c r="G54" s="135"/>
      <c r="H54" s="135"/>
      <c r="I54" s="135"/>
      <c r="J54" s="135"/>
      <c r="K54" s="135"/>
    </row>
    <row r="55" spans="1:11">
      <c r="A55" s="35"/>
      <c r="B55" s="135"/>
      <c r="C55" s="135"/>
      <c r="D55" s="135"/>
      <c r="E55" s="135"/>
      <c r="F55" s="135"/>
      <c r="G55" s="135"/>
      <c r="H55" s="135"/>
      <c r="I55" s="135"/>
      <c r="J55" s="135"/>
      <c r="K55" s="135"/>
    </row>
    <row r="56" spans="1:11">
      <c r="A56" s="35"/>
      <c r="B56" s="135"/>
      <c r="C56" s="135"/>
      <c r="D56" s="135"/>
      <c r="E56" s="135"/>
      <c r="F56" s="135"/>
      <c r="G56" s="135"/>
      <c r="H56" s="135"/>
      <c r="I56" s="135"/>
      <c r="J56" s="135"/>
      <c r="K56" s="135"/>
    </row>
    <row r="57" spans="1:11">
      <c r="A57" s="35"/>
      <c r="B57" s="135"/>
      <c r="C57" s="135"/>
      <c r="D57" s="135"/>
      <c r="E57" s="135"/>
      <c r="F57" s="135"/>
      <c r="G57" s="135"/>
      <c r="H57" s="135"/>
      <c r="I57" s="135"/>
      <c r="J57" s="135"/>
      <c r="K57" s="135"/>
    </row>
    <row r="58" spans="1:11">
      <c r="A58" s="35"/>
      <c r="B58" s="135"/>
      <c r="C58" s="135"/>
      <c r="D58" s="135"/>
      <c r="E58" s="135"/>
      <c r="F58" s="135"/>
      <c r="G58" s="135"/>
      <c r="H58" s="135"/>
      <c r="I58" s="135"/>
      <c r="J58" s="135"/>
      <c r="K58" s="135"/>
    </row>
    <row r="59" spans="1:11">
      <c r="A59" s="35"/>
      <c r="B59" s="135"/>
      <c r="C59" s="135"/>
      <c r="D59" s="135"/>
      <c r="E59" s="135"/>
      <c r="F59" s="135"/>
      <c r="G59" s="135"/>
      <c r="H59" s="135"/>
      <c r="I59" s="135"/>
      <c r="J59" s="135"/>
      <c r="K59" s="135"/>
    </row>
    <row r="60" spans="1:11">
      <c r="A60" s="35"/>
      <c r="B60" s="135"/>
      <c r="C60" s="135"/>
      <c r="D60" s="135"/>
      <c r="E60" s="135"/>
      <c r="F60" s="135"/>
      <c r="G60" s="135"/>
      <c r="H60" s="135"/>
      <c r="I60" s="135"/>
      <c r="J60" s="135"/>
      <c r="K60" s="135"/>
    </row>
    <row r="61" spans="1:11">
      <c r="A61" s="35"/>
      <c r="B61" s="135"/>
      <c r="C61" s="135"/>
      <c r="D61" s="135"/>
      <c r="E61" s="135"/>
      <c r="F61" s="135"/>
      <c r="G61" s="135"/>
      <c r="H61" s="135"/>
      <c r="I61" s="135"/>
      <c r="J61" s="135"/>
      <c r="K61" s="135"/>
    </row>
    <row r="62" spans="1:11">
      <c r="A62" s="35"/>
      <c r="B62" s="135"/>
      <c r="C62" s="135"/>
      <c r="D62" s="135"/>
      <c r="E62" s="135"/>
      <c r="F62" s="135"/>
      <c r="G62" s="135"/>
      <c r="H62" s="135"/>
      <c r="I62" s="135"/>
      <c r="J62" s="135"/>
      <c r="K62" s="135"/>
    </row>
    <row r="63" spans="1:11">
      <c r="A63" s="35"/>
      <c r="B63" s="135"/>
      <c r="C63" s="135"/>
      <c r="D63" s="135"/>
      <c r="E63" s="135"/>
      <c r="F63" s="135"/>
      <c r="G63" s="135"/>
      <c r="H63" s="135"/>
      <c r="I63" s="135"/>
      <c r="J63" s="135"/>
      <c r="K63" s="135"/>
    </row>
    <row r="64" spans="1:11">
      <c r="A64" s="35"/>
      <c r="B64" s="135"/>
      <c r="C64" s="135"/>
      <c r="D64" s="135"/>
      <c r="E64" s="135"/>
      <c r="F64" s="135"/>
      <c r="G64" s="135"/>
      <c r="H64" s="135"/>
      <c r="I64" s="135"/>
      <c r="J64" s="135"/>
      <c r="K64" s="135"/>
    </row>
    <row r="65" spans="1:11">
      <c r="A65" s="35"/>
      <c r="B65" s="135"/>
      <c r="C65" s="135"/>
      <c r="D65" s="135"/>
      <c r="E65" s="135"/>
      <c r="F65" s="135"/>
      <c r="G65" s="135"/>
      <c r="H65" s="135"/>
      <c r="I65" s="135"/>
      <c r="J65" s="135"/>
      <c r="K65" s="135"/>
    </row>
    <row r="66" spans="1:11">
      <c r="A66" s="35"/>
      <c r="B66" s="135"/>
      <c r="C66" s="135"/>
      <c r="D66" s="135"/>
      <c r="E66" s="135"/>
      <c r="F66" s="135"/>
      <c r="G66" s="135"/>
      <c r="H66" s="135"/>
      <c r="I66" s="135"/>
      <c r="J66" s="135"/>
      <c r="K66" s="135"/>
    </row>
    <row r="67" spans="1:11">
      <c r="A67" s="35"/>
      <c r="B67" s="135"/>
      <c r="C67" s="135"/>
      <c r="D67" s="135"/>
      <c r="E67" s="135"/>
      <c r="F67" s="135"/>
      <c r="G67" s="135"/>
      <c r="H67" s="135"/>
      <c r="I67" s="135"/>
      <c r="J67" s="135"/>
      <c r="K67" s="135"/>
    </row>
    <row r="68" spans="1:11">
      <c r="A68" s="35"/>
      <c r="B68" s="135"/>
      <c r="C68" s="135"/>
      <c r="D68" s="135"/>
      <c r="E68" s="135"/>
      <c r="F68" s="135"/>
      <c r="G68" s="135"/>
      <c r="H68" s="135"/>
      <c r="I68" s="135"/>
      <c r="J68" s="135"/>
      <c r="K68" s="135"/>
    </row>
    <row r="69" spans="1:11">
      <c r="A69" s="35"/>
      <c r="B69" s="135"/>
      <c r="C69" s="135"/>
      <c r="D69" s="135"/>
      <c r="E69" s="135"/>
      <c r="F69" s="135"/>
      <c r="G69" s="135"/>
      <c r="H69" s="135"/>
      <c r="I69" s="135"/>
      <c r="J69" s="135"/>
      <c r="K69" s="135"/>
    </row>
    <row r="70" spans="1:11">
      <c r="A70" s="35"/>
      <c r="B70" s="135"/>
      <c r="C70" s="135"/>
      <c r="D70" s="135"/>
      <c r="E70" s="135"/>
      <c r="F70" s="135"/>
      <c r="G70" s="135"/>
      <c r="H70" s="135"/>
      <c r="I70" s="135"/>
      <c r="J70" s="135"/>
      <c r="K70" s="135"/>
    </row>
    <row r="71" spans="1:11">
      <c r="A71" s="35"/>
      <c r="B71" s="135"/>
      <c r="C71" s="135"/>
      <c r="D71" s="135"/>
      <c r="E71" s="135"/>
      <c r="F71" s="135"/>
      <c r="G71" s="135"/>
      <c r="H71" s="135"/>
      <c r="I71" s="135"/>
      <c r="J71" s="135"/>
      <c r="K71" s="135"/>
    </row>
    <row r="72" spans="1:11">
      <c r="A72" s="35"/>
      <c r="B72" s="135"/>
      <c r="C72" s="135"/>
      <c r="D72" s="135"/>
      <c r="E72" s="135"/>
      <c r="F72" s="135"/>
      <c r="G72" s="135"/>
      <c r="H72" s="135"/>
      <c r="I72" s="135"/>
      <c r="J72" s="135"/>
      <c r="K72" s="135"/>
    </row>
    <row r="73" spans="1:11">
      <c r="A73" s="35"/>
      <c r="B73" s="135"/>
      <c r="C73" s="135"/>
      <c r="D73" s="135"/>
      <c r="E73" s="135"/>
      <c r="F73" s="135"/>
      <c r="G73" s="135"/>
      <c r="H73" s="135"/>
      <c r="I73" s="135"/>
      <c r="J73" s="135"/>
      <c r="K73" s="135"/>
    </row>
    <row r="74" spans="1:11">
      <c r="A74" s="35"/>
      <c r="B74" s="135"/>
      <c r="C74" s="135"/>
      <c r="D74" s="135"/>
      <c r="E74" s="135"/>
      <c r="F74" s="135"/>
      <c r="G74" s="135"/>
      <c r="H74" s="135"/>
      <c r="I74" s="135"/>
      <c r="J74" s="135"/>
      <c r="K74" s="135"/>
    </row>
    <row r="75" spans="1:11">
      <c r="A75" s="35"/>
      <c r="B75" s="135"/>
      <c r="C75" s="135"/>
      <c r="D75" s="135"/>
      <c r="E75" s="135"/>
      <c r="F75" s="135"/>
      <c r="G75" s="135"/>
      <c r="H75" s="135"/>
      <c r="I75" s="135"/>
      <c r="J75" s="135"/>
      <c r="K75" s="135"/>
    </row>
    <row r="76" spans="1:11">
      <c r="A76" s="35"/>
      <c r="B76" s="135"/>
      <c r="C76" s="135"/>
      <c r="D76" s="135"/>
      <c r="E76" s="135"/>
      <c r="F76" s="135"/>
      <c r="G76" s="135"/>
      <c r="H76" s="135"/>
      <c r="I76" s="135"/>
      <c r="J76" s="135"/>
      <c r="K76" s="135"/>
    </row>
    <row r="77" spans="1:11">
      <c r="A77" s="35"/>
      <c r="B77" s="135"/>
      <c r="C77" s="135"/>
      <c r="D77" s="135"/>
      <c r="E77" s="135"/>
      <c r="F77" s="135"/>
      <c r="G77" s="135"/>
      <c r="H77" s="135"/>
      <c r="I77" s="135"/>
      <c r="J77" s="135"/>
      <c r="K77" s="135"/>
    </row>
    <row r="78" spans="1:11">
      <c r="A78" s="35"/>
      <c r="B78" s="135"/>
      <c r="C78" s="135"/>
      <c r="D78" s="135"/>
      <c r="E78" s="135"/>
      <c r="F78" s="135"/>
      <c r="G78" s="135"/>
      <c r="H78" s="135"/>
      <c r="I78" s="135"/>
      <c r="J78" s="135"/>
      <c r="K78" s="135"/>
    </row>
    <row r="79" spans="1:11">
      <c r="A79" s="35"/>
      <c r="B79" s="135"/>
      <c r="C79" s="135"/>
      <c r="D79" s="135"/>
      <c r="E79" s="135"/>
      <c r="F79" s="135"/>
      <c r="G79" s="135"/>
      <c r="H79" s="135"/>
      <c r="I79" s="135"/>
      <c r="J79" s="135"/>
      <c r="K79" s="135"/>
    </row>
    <row r="80" spans="1:11">
      <c r="A80" s="35"/>
      <c r="B80" s="135"/>
      <c r="C80" s="135"/>
      <c r="D80" s="135"/>
      <c r="E80" s="135"/>
      <c r="F80" s="135"/>
      <c r="G80" s="135"/>
      <c r="H80" s="135"/>
      <c r="I80" s="135"/>
      <c r="J80" s="135"/>
      <c r="K80" s="135"/>
    </row>
    <row r="81" spans="1:11">
      <c r="A81" s="35"/>
      <c r="B81" s="135"/>
      <c r="C81" s="135"/>
      <c r="D81" s="135"/>
      <c r="E81" s="135"/>
      <c r="F81" s="135"/>
      <c r="G81" s="135"/>
      <c r="H81" s="135"/>
      <c r="I81" s="135"/>
      <c r="J81" s="135"/>
      <c r="K81" s="135"/>
    </row>
    <row r="82" spans="1:11">
      <c r="A82" s="35"/>
      <c r="B82" s="135"/>
      <c r="C82" s="135"/>
      <c r="D82" s="135"/>
      <c r="E82" s="135"/>
      <c r="F82" s="135"/>
      <c r="G82" s="135"/>
      <c r="H82" s="135"/>
      <c r="I82" s="135"/>
      <c r="J82" s="135"/>
      <c r="K82" s="135"/>
    </row>
    <row r="83" spans="1:11">
      <c r="A83" s="35"/>
      <c r="B83" s="135"/>
      <c r="C83" s="135"/>
      <c r="D83" s="135"/>
      <c r="E83" s="135"/>
      <c r="F83" s="135"/>
      <c r="G83" s="135"/>
      <c r="H83" s="135"/>
      <c r="I83" s="135"/>
      <c r="J83" s="135"/>
      <c r="K83" s="135"/>
    </row>
    <row r="84" spans="1:11">
      <c r="A84" s="35"/>
      <c r="B84" s="135"/>
      <c r="C84" s="135"/>
      <c r="D84" s="135"/>
      <c r="E84" s="135"/>
      <c r="F84" s="135"/>
      <c r="G84" s="135"/>
      <c r="H84" s="135"/>
      <c r="I84" s="135"/>
      <c r="J84" s="135"/>
      <c r="K84" s="135"/>
    </row>
    <row r="85" spans="1:11">
      <c r="A85" s="35"/>
      <c r="B85" s="135"/>
      <c r="C85" s="135"/>
      <c r="D85" s="135"/>
      <c r="E85" s="135"/>
      <c r="F85" s="135"/>
      <c r="G85" s="135"/>
      <c r="H85" s="135"/>
      <c r="I85" s="135"/>
      <c r="J85" s="135"/>
      <c r="K85" s="135"/>
    </row>
    <row r="86" spans="1:11">
      <c r="A86" s="35"/>
      <c r="B86" s="135"/>
      <c r="C86" s="135"/>
      <c r="D86" s="135"/>
      <c r="E86" s="135"/>
      <c r="F86" s="135"/>
      <c r="G86" s="135"/>
      <c r="H86" s="135"/>
      <c r="I86" s="135"/>
      <c r="J86" s="135"/>
      <c r="K86" s="135"/>
    </row>
    <row r="87" spans="1:11">
      <c r="A87" s="35"/>
      <c r="B87" s="135"/>
      <c r="C87" s="135"/>
      <c r="D87" s="135"/>
      <c r="E87" s="135"/>
      <c r="F87" s="135"/>
      <c r="G87" s="135"/>
      <c r="H87" s="135"/>
      <c r="I87" s="135"/>
      <c r="J87" s="135"/>
      <c r="K87" s="135"/>
    </row>
    <row r="88" spans="1:11">
      <c r="A88" s="35"/>
      <c r="B88" s="135"/>
      <c r="C88" s="135"/>
      <c r="D88" s="135"/>
      <c r="E88" s="135"/>
      <c r="F88" s="135"/>
      <c r="G88" s="135"/>
      <c r="H88" s="135"/>
      <c r="I88" s="135"/>
      <c r="J88" s="135"/>
      <c r="K88" s="135"/>
    </row>
    <row r="89" spans="1:11">
      <c r="A89" s="35"/>
      <c r="B89" s="135"/>
      <c r="C89" s="135"/>
      <c r="D89" s="135"/>
      <c r="E89" s="135"/>
      <c r="F89" s="135"/>
      <c r="G89" s="135"/>
      <c r="H89" s="135"/>
      <c r="I89" s="135"/>
      <c r="J89" s="135"/>
      <c r="K89" s="135"/>
    </row>
    <row r="90" spans="1:11">
      <c r="A90" s="35"/>
      <c r="B90" s="135"/>
      <c r="C90" s="135"/>
      <c r="D90" s="135"/>
      <c r="E90" s="135"/>
      <c r="F90" s="135"/>
      <c r="G90" s="135"/>
      <c r="H90" s="135"/>
      <c r="I90" s="135"/>
      <c r="J90" s="135"/>
      <c r="K90" s="135"/>
    </row>
    <row r="91" spans="1:11">
      <c r="A91" s="35"/>
      <c r="B91" s="135"/>
      <c r="C91" s="135"/>
      <c r="D91" s="135"/>
      <c r="E91" s="135"/>
      <c r="F91" s="135"/>
      <c r="G91" s="135"/>
      <c r="H91" s="135"/>
      <c r="I91" s="135"/>
      <c r="J91" s="135"/>
      <c r="K91" s="135"/>
    </row>
    <row r="92" spans="1:11">
      <c r="A92" s="35"/>
      <c r="B92" s="135"/>
      <c r="C92" s="135"/>
      <c r="D92" s="135"/>
      <c r="E92" s="135"/>
      <c r="F92" s="135"/>
      <c r="G92" s="135"/>
      <c r="H92" s="135"/>
      <c r="I92" s="135"/>
      <c r="J92" s="135"/>
      <c r="K92" s="135"/>
    </row>
    <row r="93" spans="1:11">
      <c r="A93" s="35"/>
      <c r="B93" s="135"/>
      <c r="C93" s="135"/>
      <c r="D93" s="135"/>
      <c r="E93" s="135"/>
      <c r="F93" s="135"/>
      <c r="G93" s="135"/>
      <c r="H93" s="135"/>
      <c r="I93" s="135"/>
      <c r="J93" s="135"/>
      <c r="K93" s="135"/>
    </row>
    <row r="94" spans="1:11">
      <c r="A94" s="35"/>
      <c r="B94" s="135"/>
      <c r="C94" s="135"/>
      <c r="D94" s="135"/>
      <c r="E94" s="135"/>
      <c r="F94" s="135"/>
      <c r="G94" s="135"/>
      <c r="H94" s="135"/>
      <c r="I94" s="135"/>
      <c r="J94" s="135"/>
      <c r="K94" s="135"/>
    </row>
    <row r="95" spans="1:11">
      <c r="A95" s="35"/>
      <c r="B95" s="135"/>
      <c r="C95" s="135"/>
      <c r="D95" s="135"/>
      <c r="E95" s="135"/>
      <c r="F95" s="135"/>
      <c r="G95" s="135"/>
      <c r="H95" s="135"/>
      <c r="I95" s="135"/>
      <c r="J95" s="135"/>
      <c r="K95" s="135"/>
    </row>
    <row r="96" spans="1:11">
      <c r="A96" s="35"/>
      <c r="B96" s="135"/>
      <c r="C96" s="135"/>
      <c r="D96" s="135"/>
      <c r="E96" s="135"/>
      <c r="F96" s="135"/>
      <c r="G96" s="135"/>
      <c r="H96" s="135"/>
      <c r="I96" s="135"/>
      <c r="J96" s="135"/>
      <c r="K96" s="135"/>
    </row>
    <row r="97" spans="1:11">
      <c r="A97" s="35"/>
      <c r="B97" s="135"/>
      <c r="C97" s="135"/>
      <c r="D97" s="135"/>
      <c r="E97" s="135"/>
      <c r="F97" s="135"/>
      <c r="G97" s="135"/>
      <c r="H97" s="135"/>
      <c r="I97" s="135"/>
      <c r="J97" s="135"/>
      <c r="K97" s="135"/>
    </row>
    <row r="98" spans="1:11">
      <c r="A98" s="35"/>
      <c r="B98" s="135"/>
      <c r="C98" s="135"/>
      <c r="D98" s="135"/>
      <c r="E98" s="135"/>
      <c r="F98" s="135"/>
      <c r="G98" s="135"/>
      <c r="H98" s="135"/>
      <c r="I98" s="135"/>
      <c r="J98" s="135"/>
      <c r="K98" s="135"/>
    </row>
    <row r="99" spans="1:11">
      <c r="A99" s="35"/>
      <c r="B99" s="135"/>
      <c r="C99" s="135"/>
      <c r="D99" s="135"/>
      <c r="E99" s="135"/>
      <c r="F99" s="135"/>
      <c r="G99" s="135"/>
      <c r="H99" s="135"/>
      <c r="I99" s="135"/>
      <c r="J99" s="135"/>
      <c r="K99" s="135"/>
    </row>
    <row r="100" spans="1:11">
      <c r="A100" s="35"/>
      <c r="B100" s="135"/>
      <c r="C100" s="135"/>
      <c r="D100" s="135"/>
      <c r="E100" s="135"/>
      <c r="F100" s="135"/>
      <c r="G100" s="135"/>
      <c r="H100" s="135"/>
      <c r="I100" s="135"/>
      <c r="J100" s="135"/>
      <c r="K100" s="135"/>
    </row>
    <row r="101" spans="1:11">
      <c r="A101" s="35"/>
      <c r="B101" s="135"/>
      <c r="C101" s="135"/>
      <c r="D101" s="135"/>
      <c r="E101" s="135"/>
      <c r="F101" s="135"/>
      <c r="G101" s="135"/>
      <c r="H101" s="135"/>
      <c r="I101" s="135"/>
      <c r="J101" s="135"/>
      <c r="K101" s="135"/>
    </row>
    <row r="102" spans="1:11">
      <c r="A102" s="35"/>
      <c r="B102" s="135"/>
      <c r="C102" s="135"/>
      <c r="D102" s="135"/>
      <c r="E102" s="135"/>
      <c r="F102" s="135"/>
      <c r="G102" s="135"/>
      <c r="H102" s="135"/>
      <c r="I102" s="135"/>
      <c r="J102" s="135"/>
      <c r="K102" s="135"/>
    </row>
    <row r="103" spans="1:11">
      <c r="A103" s="35"/>
      <c r="B103" s="135"/>
      <c r="C103" s="135"/>
      <c r="D103" s="135"/>
      <c r="E103" s="135"/>
      <c r="F103" s="135"/>
      <c r="G103" s="135"/>
      <c r="H103" s="135"/>
      <c r="I103" s="135"/>
      <c r="J103" s="135"/>
      <c r="K103" s="135"/>
    </row>
    <row r="104" spans="1:11">
      <c r="A104" s="35"/>
      <c r="B104" s="135"/>
      <c r="C104" s="135"/>
      <c r="D104" s="135"/>
      <c r="E104" s="135"/>
      <c r="F104" s="135"/>
      <c r="G104" s="135"/>
      <c r="H104" s="135"/>
      <c r="I104" s="135"/>
      <c r="J104" s="135"/>
      <c r="K104" s="135"/>
    </row>
    <row r="105" spans="1:11">
      <c r="A105" s="35"/>
      <c r="B105" s="135"/>
      <c r="C105" s="135"/>
      <c r="D105" s="135"/>
      <c r="E105" s="135"/>
      <c r="F105" s="135"/>
      <c r="G105" s="135"/>
      <c r="H105" s="135"/>
      <c r="I105" s="135"/>
      <c r="J105" s="135"/>
      <c r="K105" s="135"/>
    </row>
    <row r="106" spans="1:11">
      <c r="A106" s="35"/>
      <c r="B106" s="135"/>
      <c r="C106" s="135"/>
      <c r="D106" s="135"/>
      <c r="E106" s="135"/>
      <c r="F106" s="135"/>
      <c r="G106" s="135"/>
      <c r="H106" s="135"/>
      <c r="I106" s="135"/>
      <c r="J106" s="135"/>
      <c r="K106" s="135"/>
    </row>
    <row r="107" spans="1:11">
      <c r="A107" s="35"/>
      <c r="B107" s="135"/>
      <c r="C107" s="135"/>
      <c r="D107" s="135"/>
      <c r="E107" s="135"/>
      <c r="F107" s="135"/>
      <c r="G107" s="135"/>
      <c r="H107" s="135"/>
      <c r="I107" s="135"/>
      <c r="J107" s="135"/>
      <c r="K107" s="135"/>
    </row>
    <row r="108" spans="1:11">
      <c r="A108" s="35"/>
      <c r="B108" s="135"/>
      <c r="C108" s="135"/>
      <c r="D108" s="135"/>
      <c r="E108" s="135"/>
      <c r="F108" s="135"/>
      <c r="G108" s="135"/>
      <c r="H108" s="135"/>
      <c r="I108" s="135"/>
      <c r="J108" s="135"/>
      <c r="K108" s="135"/>
    </row>
    <row r="109" spans="1:11">
      <c r="A109" s="35"/>
      <c r="B109" s="135"/>
      <c r="C109" s="135"/>
      <c r="D109" s="135"/>
      <c r="E109" s="135"/>
      <c r="F109" s="135"/>
      <c r="G109" s="135"/>
      <c r="H109" s="135"/>
      <c r="I109" s="135"/>
      <c r="J109" s="135"/>
      <c r="K109" s="135"/>
    </row>
    <row r="110" spans="1:11">
      <c r="A110" s="35"/>
      <c r="B110" s="135"/>
      <c r="C110" s="135"/>
      <c r="D110" s="135"/>
      <c r="E110" s="135"/>
      <c r="F110" s="135"/>
      <c r="G110" s="135"/>
      <c r="H110" s="135"/>
      <c r="I110" s="135"/>
      <c r="J110" s="135"/>
      <c r="K110" s="135"/>
    </row>
    <row r="111" spans="1:11">
      <c r="A111" s="35"/>
      <c r="B111" s="135"/>
      <c r="C111" s="135"/>
      <c r="D111" s="135"/>
      <c r="E111" s="135"/>
      <c r="F111" s="135"/>
      <c r="G111" s="135"/>
      <c r="H111" s="135"/>
      <c r="I111" s="135"/>
      <c r="J111" s="135"/>
      <c r="K111" s="135"/>
    </row>
    <row r="112" spans="1:11">
      <c r="A112" s="35"/>
      <c r="B112" s="135"/>
      <c r="C112" s="135"/>
      <c r="D112" s="135"/>
      <c r="E112" s="135"/>
      <c r="F112" s="135"/>
      <c r="G112" s="135"/>
      <c r="H112" s="135"/>
      <c r="I112" s="135"/>
      <c r="J112" s="135"/>
      <c r="K112" s="135"/>
    </row>
    <row r="113" spans="1:11">
      <c r="A113" s="35"/>
      <c r="B113" s="135"/>
      <c r="C113" s="135"/>
      <c r="D113" s="135"/>
      <c r="E113" s="135"/>
      <c r="F113" s="135"/>
      <c r="G113" s="135"/>
      <c r="H113" s="135"/>
      <c r="I113" s="135"/>
      <c r="J113" s="135"/>
      <c r="K113" s="135"/>
    </row>
    <row r="114" spans="1:11">
      <c r="A114" s="35"/>
      <c r="B114" s="135"/>
      <c r="C114" s="135"/>
      <c r="D114" s="135"/>
      <c r="E114" s="135"/>
      <c r="F114" s="135"/>
      <c r="G114" s="135"/>
      <c r="H114" s="135"/>
      <c r="I114" s="135"/>
      <c r="J114" s="135"/>
      <c r="K114" s="135"/>
    </row>
    <row r="115" spans="1:11">
      <c r="A115" s="35"/>
      <c r="B115" s="135"/>
      <c r="C115" s="135"/>
      <c r="D115" s="135"/>
      <c r="E115" s="135"/>
      <c r="F115" s="135"/>
      <c r="G115" s="135"/>
      <c r="H115" s="135"/>
      <c r="I115" s="135"/>
      <c r="J115" s="135"/>
      <c r="K115" s="135"/>
    </row>
    <row r="116" spans="1:11">
      <c r="A116" s="35"/>
      <c r="B116" s="135"/>
      <c r="C116" s="135"/>
      <c r="D116" s="135"/>
      <c r="E116" s="135"/>
      <c r="F116" s="135"/>
      <c r="G116" s="135"/>
      <c r="H116" s="135"/>
      <c r="I116" s="135"/>
      <c r="J116" s="135"/>
      <c r="K116" s="135"/>
    </row>
    <row r="117" spans="1:11">
      <c r="A117" s="35"/>
      <c r="B117" s="135"/>
      <c r="C117" s="135"/>
      <c r="D117" s="135"/>
      <c r="E117" s="135"/>
      <c r="F117" s="135"/>
      <c r="G117" s="135"/>
      <c r="H117" s="135"/>
      <c r="I117" s="135"/>
      <c r="J117" s="135"/>
      <c r="K117" s="135"/>
    </row>
    <row r="118" spans="1:11">
      <c r="A118" s="35"/>
      <c r="B118" s="135"/>
      <c r="C118" s="135"/>
      <c r="D118" s="135"/>
      <c r="E118" s="135"/>
      <c r="F118" s="135"/>
      <c r="G118" s="135"/>
      <c r="H118" s="135"/>
      <c r="I118" s="135"/>
      <c r="J118" s="135"/>
      <c r="K118" s="135"/>
    </row>
    <row r="119" spans="1:11">
      <c r="A119" s="35"/>
      <c r="B119" s="135"/>
      <c r="C119" s="135"/>
      <c r="D119" s="135"/>
      <c r="E119" s="135"/>
      <c r="F119" s="135"/>
      <c r="G119" s="135"/>
      <c r="H119" s="135"/>
      <c r="I119" s="135"/>
      <c r="J119" s="135"/>
      <c r="K119" s="135"/>
    </row>
    <row r="120" spans="1:11">
      <c r="A120" s="35"/>
      <c r="B120" s="135"/>
      <c r="C120" s="135"/>
      <c r="D120" s="135"/>
      <c r="E120" s="135"/>
      <c r="F120" s="135"/>
      <c r="G120" s="135"/>
      <c r="H120" s="135"/>
      <c r="I120" s="135"/>
      <c r="J120" s="135"/>
      <c r="K120" s="135"/>
    </row>
    <row r="121" spans="1:11">
      <c r="A121" s="35"/>
      <c r="B121" s="135"/>
      <c r="C121" s="135"/>
      <c r="D121" s="135"/>
      <c r="E121" s="135"/>
      <c r="F121" s="135"/>
      <c r="G121" s="135"/>
      <c r="H121" s="135"/>
      <c r="I121" s="135"/>
      <c r="J121" s="135"/>
      <c r="K121" s="135"/>
    </row>
    <row r="122" spans="1:11">
      <c r="A122" s="35"/>
      <c r="B122" s="135"/>
      <c r="C122" s="135"/>
      <c r="D122" s="135"/>
      <c r="E122" s="135"/>
      <c r="F122" s="135"/>
      <c r="G122" s="135"/>
      <c r="H122" s="135"/>
      <c r="I122" s="135"/>
      <c r="J122" s="135"/>
      <c r="K122" s="135"/>
    </row>
    <row r="123" spans="1:11">
      <c r="A123" s="35"/>
      <c r="B123" s="135"/>
      <c r="C123" s="135"/>
      <c r="D123" s="135"/>
      <c r="E123" s="135"/>
      <c r="F123" s="135"/>
      <c r="G123" s="135"/>
      <c r="H123" s="135"/>
      <c r="I123" s="135"/>
      <c r="J123" s="135"/>
      <c r="K123" s="135"/>
    </row>
    <row r="124" spans="1:11">
      <c r="A124" s="35"/>
      <c r="B124" s="135"/>
      <c r="C124" s="135"/>
      <c r="D124" s="135"/>
      <c r="E124" s="135"/>
      <c r="F124" s="135"/>
      <c r="G124" s="135"/>
      <c r="H124" s="135"/>
      <c r="I124" s="135"/>
      <c r="J124" s="135"/>
      <c r="K124" s="135"/>
    </row>
    <row r="125" spans="1:11">
      <c r="A125" s="35"/>
      <c r="B125" s="135"/>
      <c r="C125" s="135"/>
      <c r="D125" s="135"/>
      <c r="E125" s="135"/>
      <c r="F125" s="135"/>
      <c r="G125" s="135"/>
      <c r="H125" s="135"/>
      <c r="I125" s="135"/>
      <c r="J125" s="135"/>
      <c r="K125" s="135"/>
    </row>
    <row r="126" spans="1:11">
      <c r="A126" s="35"/>
      <c r="B126" s="135"/>
      <c r="C126" s="135"/>
      <c r="D126" s="135"/>
      <c r="E126" s="135"/>
      <c r="F126" s="135"/>
      <c r="G126" s="135"/>
      <c r="H126" s="135"/>
      <c r="I126" s="135"/>
      <c r="J126" s="135"/>
      <c r="K126" s="135"/>
    </row>
    <row r="127" spans="1:11">
      <c r="A127" s="35"/>
      <c r="B127" s="135"/>
      <c r="C127" s="135"/>
      <c r="D127" s="135"/>
      <c r="E127" s="135"/>
      <c r="F127" s="135"/>
      <c r="G127" s="135"/>
      <c r="H127" s="135"/>
      <c r="I127" s="135"/>
      <c r="J127" s="135"/>
      <c r="K127" s="135"/>
    </row>
    <row r="128" spans="1:11">
      <c r="A128" s="35"/>
      <c r="B128" s="135"/>
      <c r="C128" s="135"/>
      <c r="D128" s="135"/>
      <c r="E128" s="135"/>
      <c r="F128" s="135"/>
      <c r="G128" s="135"/>
      <c r="H128" s="135"/>
      <c r="I128" s="135"/>
      <c r="J128" s="135"/>
      <c r="K128" s="135"/>
    </row>
    <row r="129" spans="1:11">
      <c r="A129" s="35"/>
      <c r="B129" s="135"/>
      <c r="C129" s="135"/>
      <c r="D129" s="135"/>
      <c r="E129" s="135"/>
      <c r="F129" s="135"/>
      <c r="G129" s="135"/>
      <c r="H129" s="135"/>
      <c r="I129" s="135"/>
      <c r="J129" s="135"/>
      <c r="K129" s="135"/>
    </row>
    <row r="130" spans="1:11">
      <c r="A130" s="35"/>
      <c r="B130" s="135"/>
      <c r="C130" s="135"/>
      <c r="D130" s="135"/>
      <c r="E130" s="135"/>
      <c r="F130" s="135"/>
      <c r="G130" s="135"/>
      <c r="H130" s="135"/>
      <c r="I130" s="135"/>
      <c r="J130" s="135"/>
      <c r="K130" s="135"/>
    </row>
    <row r="131" spans="1:11">
      <c r="A131" s="35"/>
      <c r="B131" s="135"/>
      <c r="C131" s="135"/>
      <c r="D131" s="135"/>
      <c r="E131" s="135"/>
      <c r="F131" s="135"/>
      <c r="G131" s="135"/>
      <c r="H131" s="135"/>
      <c r="I131" s="135"/>
      <c r="J131" s="135"/>
      <c r="K131" s="135"/>
    </row>
    <row r="132" spans="1:11">
      <c r="A132" s="35"/>
      <c r="B132" s="135"/>
      <c r="C132" s="135"/>
      <c r="D132" s="135"/>
      <c r="E132" s="135"/>
      <c r="F132" s="135"/>
      <c r="G132" s="135"/>
      <c r="H132" s="135"/>
      <c r="I132" s="135"/>
      <c r="J132" s="135"/>
      <c r="K132" s="135"/>
    </row>
    <row r="133" spans="1:11">
      <c r="A133" s="35"/>
      <c r="B133" s="135"/>
      <c r="C133" s="135"/>
      <c r="D133" s="135"/>
      <c r="E133" s="135"/>
      <c r="F133" s="135"/>
      <c r="G133" s="135"/>
      <c r="H133" s="135"/>
      <c r="I133" s="135"/>
      <c r="J133" s="135"/>
      <c r="K133" s="135"/>
    </row>
    <row r="134" spans="1:11">
      <c r="A134" s="35"/>
      <c r="B134" s="135"/>
      <c r="C134" s="135"/>
      <c r="D134" s="135"/>
      <c r="E134" s="135"/>
      <c r="F134" s="135"/>
      <c r="G134" s="135"/>
      <c r="H134" s="135"/>
      <c r="I134" s="135"/>
      <c r="J134" s="135"/>
      <c r="K134" s="135"/>
    </row>
    <row r="135" spans="1:11">
      <c r="A135" s="35"/>
      <c r="B135" s="135"/>
      <c r="C135" s="135"/>
      <c r="D135" s="135"/>
      <c r="E135" s="135"/>
      <c r="F135" s="135"/>
      <c r="G135" s="135"/>
      <c r="H135" s="135"/>
      <c r="I135" s="135"/>
      <c r="J135" s="135"/>
      <c r="K135" s="135"/>
    </row>
    <row r="136" spans="1:11">
      <c r="A136" s="35"/>
      <c r="B136" s="135"/>
      <c r="C136" s="135"/>
      <c r="D136" s="135"/>
      <c r="E136" s="135"/>
      <c r="F136" s="135"/>
      <c r="G136" s="135"/>
      <c r="H136" s="135"/>
      <c r="I136" s="135"/>
      <c r="J136" s="135"/>
      <c r="K136" s="135"/>
    </row>
    <row r="137" spans="1:11">
      <c r="A137" s="35"/>
      <c r="B137" s="135"/>
      <c r="C137" s="135"/>
      <c r="D137" s="135"/>
      <c r="E137" s="135"/>
      <c r="F137" s="135"/>
      <c r="G137" s="135"/>
      <c r="H137" s="135"/>
      <c r="I137" s="135"/>
      <c r="J137" s="135"/>
      <c r="K137" s="135"/>
    </row>
    <row r="138" spans="1:11">
      <c r="A138" s="35"/>
      <c r="B138" s="135"/>
      <c r="C138" s="135"/>
      <c r="D138" s="135"/>
      <c r="E138" s="135"/>
      <c r="F138" s="135"/>
      <c r="G138" s="135"/>
      <c r="H138" s="135"/>
      <c r="I138" s="135"/>
      <c r="J138" s="135"/>
      <c r="K138" s="135"/>
    </row>
    <row r="139" spans="1:11">
      <c r="A139" s="35"/>
      <c r="B139" s="135"/>
      <c r="C139" s="135"/>
      <c r="D139" s="135"/>
      <c r="E139" s="135"/>
      <c r="F139" s="135"/>
      <c r="G139" s="135"/>
      <c r="H139" s="135"/>
      <c r="I139" s="135"/>
      <c r="J139" s="135"/>
      <c r="K139" s="135"/>
    </row>
    <row r="140" spans="1:11">
      <c r="A140" s="35"/>
      <c r="B140" s="135"/>
      <c r="C140" s="135"/>
      <c r="D140" s="135"/>
      <c r="E140" s="135"/>
      <c r="F140" s="135"/>
      <c r="G140" s="135"/>
      <c r="H140" s="135"/>
      <c r="I140" s="135"/>
      <c r="J140" s="135"/>
      <c r="K140" s="135"/>
    </row>
    <row r="141" spans="1:11">
      <c r="A141" s="35"/>
      <c r="B141" s="135"/>
      <c r="C141" s="135"/>
      <c r="D141" s="135"/>
      <c r="E141" s="135"/>
      <c r="F141" s="135"/>
      <c r="G141" s="135"/>
      <c r="H141" s="135"/>
      <c r="I141" s="135"/>
      <c r="J141" s="135"/>
      <c r="K141" s="135"/>
    </row>
    <row r="142" spans="1:11">
      <c r="A142" s="35"/>
      <c r="B142" s="135"/>
      <c r="C142" s="135"/>
      <c r="D142" s="135"/>
      <c r="E142" s="135"/>
      <c r="F142" s="135"/>
      <c r="G142" s="135"/>
      <c r="H142" s="135"/>
      <c r="I142" s="135"/>
      <c r="J142" s="135"/>
      <c r="K142" s="135"/>
    </row>
    <row r="143" spans="1:11">
      <c r="A143" s="35"/>
      <c r="B143" s="135"/>
      <c r="C143" s="135"/>
      <c r="D143" s="135"/>
      <c r="E143" s="135"/>
      <c r="F143" s="135"/>
      <c r="G143" s="135"/>
      <c r="H143" s="135"/>
      <c r="I143" s="135"/>
      <c r="J143" s="135"/>
      <c r="K143" s="135"/>
    </row>
    <row r="144" spans="1:11">
      <c r="A144" s="35"/>
      <c r="B144" s="135"/>
      <c r="C144" s="135"/>
      <c r="D144" s="135"/>
      <c r="E144" s="135"/>
      <c r="F144" s="135"/>
      <c r="G144" s="135"/>
      <c r="H144" s="135"/>
      <c r="I144" s="135"/>
      <c r="J144" s="135"/>
      <c r="K144" s="135"/>
    </row>
    <row r="145" spans="1:11">
      <c r="A145" s="35"/>
      <c r="B145" s="135"/>
      <c r="C145" s="135"/>
      <c r="D145" s="135"/>
      <c r="E145" s="135"/>
      <c r="F145" s="135"/>
      <c r="G145" s="135"/>
      <c r="H145" s="135"/>
      <c r="I145" s="135"/>
      <c r="J145" s="135"/>
      <c r="K145" s="135"/>
    </row>
    <row r="146" spans="1:11">
      <c r="A146" s="35"/>
      <c r="B146" s="135"/>
      <c r="C146" s="135"/>
      <c r="D146" s="135"/>
      <c r="E146" s="135"/>
      <c r="F146" s="135"/>
      <c r="G146" s="135"/>
      <c r="H146" s="135"/>
      <c r="I146" s="135"/>
      <c r="J146" s="135"/>
      <c r="K146" s="135"/>
    </row>
    <row r="147" spans="1:11">
      <c r="A147" s="35"/>
      <c r="B147" s="135"/>
      <c r="C147" s="135"/>
      <c r="D147" s="135"/>
      <c r="E147" s="135"/>
      <c r="F147" s="135"/>
      <c r="G147" s="135"/>
      <c r="H147" s="135"/>
      <c r="I147" s="135"/>
      <c r="J147" s="135"/>
      <c r="K147" s="135"/>
    </row>
    <row r="148" spans="1:11">
      <c r="A148" s="35"/>
      <c r="B148" s="135"/>
      <c r="C148" s="135"/>
      <c r="D148" s="135"/>
      <c r="E148" s="135"/>
      <c r="F148" s="135"/>
      <c r="G148" s="135"/>
      <c r="H148" s="135"/>
      <c r="I148" s="135"/>
      <c r="J148" s="135"/>
      <c r="K148" s="135"/>
    </row>
    <row r="149" spans="1:11">
      <c r="A149" s="35"/>
      <c r="B149" s="135"/>
      <c r="C149" s="135"/>
      <c r="D149" s="135"/>
      <c r="E149" s="135"/>
      <c r="F149" s="135"/>
      <c r="G149" s="135"/>
      <c r="H149" s="135"/>
      <c r="I149" s="135"/>
      <c r="J149" s="135"/>
      <c r="K149" s="135"/>
    </row>
    <row r="150" spans="1:11">
      <c r="A150" s="35"/>
      <c r="B150" s="135"/>
      <c r="C150" s="135"/>
      <c r="D150" s="135"/>
      <c r="E150" s="135"/>
      <c r="F150" s="135"/>
      <c r="G150" s="135"/>
      <c r="H150" s="135"/>
      <c r="I150" s="135"/>
      <c r="J150" s="135"/>
      <c r="K150" s="135"/>
    </row>
    <row r="151" spans="1:11">
      <c r="A151" s="35"/>
      <c r="B151" s="135"/>
      <c r="C151" s="135"/>
      <c r="D151" s="135"/>
      <c r="E151" s="135"/>
      <c r="F151" s="135"/>
      <c r="G151" s="135"/>
      <c r="H151" s="135"/>
      <c r="I151" s="135"/>
      <c r="J151" s="135"/>
      <c r="K151" s="135"/>
    </row>
    <row r="152" spans="1:11">
      <c r="A152" s="35"/>
      <c r="B152" s="135"/>
      <c r="C152" s="135"/>
      <c r="D152" s="135"/>
      <c r="E152" s="135"/>
      <c r="F152" s="135"/>
      <c r="G152" s="135"/>
      <c r="H152" s="135"/>
      <c r="I152" s="135"/>
      <c r="J152" s="135"/>
      <c r="K152" s="135"/>
    </row>
    <row r="153" spans="1:11">
      <c r="A153" s="35"/>
      <c r="B153" s="135"/>
      <c r="C153" s="135"/>
      <c r="D153" s="135"/>
      <c r="E153" s="135"/>
      <c r="F153" s="135"/>
      <c r="G153" s="135"/>
      <c r="H153" s="135"/>
      <c r="I153" s="135"/>
      <c r="J153" s="135"/>
      <c r="K153" s="135"/>
    </row>
    <row r="154" spans="1:11">
      <c r="A154" s="35"/>
      <c r="B154" s="135"/>
      <c r="C154" s="135"/>
      <c r="D154" s="135"/>
      <c r="E154" s="135"/>
      <c r="F154" s="135"/>
      <c r="G154" s="135"/>
      <c r="H154" s="135"/>
      <c r="I154" s="135"/>
      <c r="J154" s="135"/>
      <c r="K154" s="135"/>
    </row>
    <row r="155" spans="1:11">
      <c r="A155" s="35"/>
      <c r="B155" s="135"/>
      <c r="C155" s="135"/>
      <c r="D155" s="135"/>
      <c r="E155" s="135"/>
      <c r="F155" s="135"/>
      <c r="G155" s="135"/>
      <c r="H155" s="135"/>
      <c r="I155" s="135"/>
      <c r="J155" s="135"/>
      <c r="K155" s="135"/>
    </row>
    <row r="156" spans="1:11">
      <c r="A156" s="35"/>
      <c r="B156" s="135"/>
      <c r="C156" s="135"/>
      <c r="D156" s="135"/>
      <c r="E156" s="135"/>
      <c r="F156" s="135"/>
      <c r="G156" s="135"/>
      <c r="H156" s="135"/>
      <c r="I156" s="135"/>
      <c r="J156" s="135"/>
      <c r="K156" s="135"/>
    </row>
    <row r="157" spans="1:11">
      <c r="A157" s="35"/>
      <c r="B157" s="135"/>
      <c r="C157" s="135"/>
      <c r="D157" s="135"/>
      <c r="E157" s="135"/>
      <c r="F157" s="135"/>
      <c r="G157" s="135"/>
      <c r="H157" s="135"/>
      <c r="I157" s="135"/>
      <c r="J157" s="135"/>
      <c r="K157" s="135"/>
    </row>
    <row r="158" spans="1:11">
      <c r="A158" s="35"/>
      <c r="B158" s="135"/>
      <c r="C158" s="135"/>
      <c r="D158" s="135"/>
      <c r="E158" s="135"/>
      <c r="F158" s="135"/>
      <c r="G158" s="135"/>
      <c r="H158" s="135"/>
      <c r="I158" s="135"/>
      <c r="J158" s="135"/>
      <c r="K158" s="135"/>
    </row>
    <row r="159" spans="1:11">
      <c r="A159" s="35"/>
      <c r="B159" s="135"/>
      <c r="C159" s="135"/>
      <c r="D159" s="135"/>
      <c r="E159" s="135"/>
      <c r="F159" s="135"/>
      <c r="G159" s="135"/>
      <c r="H159" s="135"/>
      <c r="I159" s="135"/>
      <c r="J159" s="135"/>
      <c r="K159" s="135"/>
    </row>
    <row r="160" spans="1:11">
      <c r="A160" s="35"/>
      <c r="B160" s="135"/>
      <c r="C160" s="135"/>
      <c r="D160" s="135"/>
      <c r="E160" s="135"/>
      <c r="F160" s="135"/>
      <c r="G160" s="135"/>
      <c r="H160" s="135"/>
      <c r="I160" s="135"/>
      <c r="J160" s="135"/>
      <c r="K160" s="135"/>
    </row>
    <row r="161" spans="1:11">
      <c r="A161" s="35"/>
      <c r="B161" s="135"/>
      <c r="C161" s="135"/>
      <c r="D161" s="135"/>
      <c r="E161" s="135"/>
      <c r="F161" s="135"/>
      <c r="G161" s="135"/>
      <c r="H161" s="135"/>
      <c r="I161" s="135"/>
      <c r="J161" s="135"/>
      <c r="K161" s="135"/>
    </row>
    <row r="162" spans="1:11">
      <c r="A162" s="35"/>
      <c r="B162" s="135"/>
      <c r="C162" s="135"/>
      <c r="D162" s="135"/>
      <c r="E162" s="135"/>
      <c r="F162" s="135"/>
      <c r="G162" s="135"/>
      <c r="H162" s="135"/>
      <c r="I162" s="135"/>
      <c r="J162" s="135"/>
      <c r="K162" s="135"/>
    </row>
    <row r="163" spans="1:11">
      <c r="A163" s="35"/>
      <c r="B163" s="135"/>
      <c r="C163" s="135"/>
      <c r="D163" s="135"/>
      <c r="E163" s="135"/>
      <c r="F163" s="135"/>
      <c r="G163" s="135"/>
      <c r="H163" s="135"/>
      <c r="I163" s="135"/>
      <c r="J163" s="135"/>
      <c r="K163" s="135"/>
    </row>
    <row r="164" spans="1:11">
      <c r="A164" s="35"/>
      <c r="B164" s="135"/>
      <c r="C164" s="135"/>
      <c r="D164" s="135"/>
      <c r="E164" s="135"/>
      <c r="F164" s="135"/>
      <c r="G164" s="135"/>
      <c r="H164" s="135"/>
      <c r="I164" s="135"/>
      <c r="J164" s="135"/>
      <c r="K164" s="135"/>
    </row>
    <row r="165" spans="1:11">
      <c r="A165" s="35"/>
      <c r="B165" s="135"/>
      <c r="C165" s="135"/>
      <c r="D165" s="135"/>
      <c r="E165" s="135"/>
      <c r="F165" s="135"/>
      <c r="G165" s="135"/>
      <c r="H165" s="135"/>
      <c r="I165" s="135"/>
      <c r="J165" s="135"/>
      <c r="K165" s="135"/>
    </row>
    <row r="166" spans="1:11">
      <c r="A166" s="35"/>
      <c r="B166" s="135"/>
      <c r="C166" s="135"/>
      <c r="D166" s="135"/>
      <c r="E166" s="135"/>
      <c r="F166" s="135"/>
      <c r="G166" s="135"/>
      <c r="H166" s="135"/>
      <c r="I166" s="135"/>
      <c r="J166" s="135"/>
      <c r="K166" s="135"/>
    </row>
    <row r="167" spans="1:11">
      <c r="A167" s="35"/>
      <c r="B167" s="135"/>
      <c r="C167" s="135"/>
      <c r="D167" s="135"/>
      <c r="E167" s="135"/>
      <c r="F167" s="135"/>
      <c r="G167" s="135"/>
      <c r="H167" s="135"/>
      <c r="I167" s="135"/>
      <c r="J167" s="135"/>
      <c r="K167" s="135"/>
    </row>
    <row r="168" spans="1:11">
      <c r="A168" s="35"/>
      <c r="B168" s="135"/>
      <c r="C168" s="135"/>
      <c r="D168" s="135"/>
      <c r="E168" s="135"/>
      <c r="F168" s="135"/>
      <c r="G168" s="135"/>
      <c r="H168" s="135"/>
      <c r="I168" s="135"/>
      <c r="J168" s="135"/>
      <c r="K168" s="135"/>
    </row>
    <row r="169" spans="1:11">
      <c r="A169" s="35"/>
      <c r="B169" s="135"/>
      <c r="C169" s="135"/>
      <c r="D169" s="135"/>
      <c r="E169" s="135"/>
      <c r="F169" s="135"/>
      <c r="G169" s="135"/>
      <c r="H169" s="135"/>
      <c r="I169" s="135"/>
      <c r="J169" s="135"/>
      <c r="K169" s="135"/>
    </row>
    <row r="170" spans="1:11">
      <c r="A170" s="35"/>
      <c r="B170" s="135"/>
      <c r="C170" s="135"/>
      <c r="D170" s="135"/>
      <c r="E170" s="135"/>
      <c r="F170" s="135"/>
      <c r="G170" s="135"/>
      <c r="H170" s="135"/>
      <c r="I170" s="135"/>
      <c r="J170" s="135"/>
      <c r="K170" s="135"/>
    </row>
    <row r="171" spans="1:11">
      <c r="A171" s="35"/>
      <c r="B171" s="135"/>
      <c r="C171" s="135"/>
      <c r="D171" s="135"/>
      <c r="E171" s="135"/>
      <c r="F171" s="135"/>
      <c r="G171" s="135"/>
      <c r="H171" s="135"/>
      <c r="I171" s="135"/>
      <c r="J171" s="135"/>
      <c r="K171" s="135"/>
    </row>
    <row r="172" spans="1:11">
      <c r="A172" s="35"/>
      <c r="B172" s="135"/>
      <c r="C172" s="135"/>
      <c r="D172" s="135"/>
      <c r="E172" s="135"/>
      <c r="F172" s="135"/>
      <c r="G172" s="135"/>
      <c r="H172" s="135"/>
      <c r="I172" s="135"/>
      <c r="J172" s="135"/>
      <c r="K172" s="135"/>
    </row>
    <row r="173" spans="1:11">
      <c r="A173" s="35"/>
      <c r="B173" s="135"/>
      <c r="C173" s="135"/>
      <c r="D173" s="135"/>
      <c r="E173" s="135"/>
      <c r="F173" s="135"/>
      <c r="G173" s="135"/>
      <c r="H173" s="135"/>
      <c r="I173" s="135"/>
      <c r="J173" s="135"/>
      <c r="K173" s="135"/>
    </row>
    <row r="174" spans="1:11">
      <c r="A174" s="35"/>
      <c r="B174" s="135"/>
      <c r="C174" s="135"/>
      <c r="D174" s="135"/>
      <c r="E174" s="135"/>
      <c r="F174" s="135"/>
      <c r="G174" s="135"/>
      <c r="H174" s="135"/>
      <c r="I174" s="135"/>
      <c r="J174" s="135"/>
      <c r="K174" s="135"/>
    </row>
    <row r="175" spans="1:11">
      <c r="A175" s="35"/>
      <c r="B175" s="135"/>
      <c r="C175" s="135"/>
      <c r="D175" s="135"/>
      <c r="E175" s="135"/>
      <c r="F175" s="135"/>
      <c r="G175" s="135"/>
      <c r="H175" s="135"/>
      <c r="I175" s="135"/>
      <c r="J175" s="135"/>
      <c r="K175" s="135"/>
    </row>
    <row r="176" spans="1:11">
      <c r="A176" s="35"/>
      <c r="B176" s="135"/>
      <c r="C176" s="135"/>
      <c r="D176" s="135"/>
      <c r="E176" s="135"/>
      <c r="F176" s="135"/>
      <c r="G176" s="135"/>
      <c r="H176" s="135"/>
      <c r="I176" s="135"/>
      <c r="J176" s="135"/>
      <c r="K176" s="135"/>
    </row>
    <row r="177" spans="1:11">
      <c r="A177" s="35"/>
      <c r="B177" s="135"/>
      <c r="C177" s="135"/>
      <c r="D177" s="135"/>
      <c r="E177" s="135"/>
      <c r="F177" s="135"/>
      <c r="G177" s="135"/>
      <c r="H177" s="135"/>
      <c r="I177" s="135"/>
      <c r="J177" s="135"/>
      <c r="K177" s="135"/>
    </row>
    <row r="178" spans="1:11">
      <c r="A178" s="35"/>
      <c r="B178" s="135"/>
      <c r="C178" s="135"/>
      <c r="D178" s="135"/>
      <c r="E178" s="135"/>
      <c r="F178" s="135"/>
      <c r="G178" s="135"/>
      <c r="H178" s="135"/>
      <c r="I178" s="135"/>
      <c r="J178" s="135"/>
      <c r="K178" s="135"/>
    </row>
    <row r="179" spans="1:11">
      <c r="A179" s="35"/>
      <c r="B179" s="135"/>
      <c r="C179" s="135"/>
      <c r="D179" s="135"/>
      <c r="E179" s="135"/>
      <c r="F179" s="135"/>
      <c r="G179" s="135"/>
      <c r="H179" s="135"/>
      <c r="I179" s="135"/>
      <c r="J179" s="135"/>
      <c r="K179" s="135"/>
    </row>
    <row r="180" spans="1:11">
      <c r="A180" s="35"/>
      <c r="B180" s="135"/>
      <c r="C180" s="135"/>
      <c r="D180" s="135"/>
      <c r="E180" s="135"/>
      <c r="F180" s="135"/>
      <c r="G180" s="135"/>
      <c r="H180" s="135"/>
      <c r="I180" s="135"/>
      <c r="J180" s="135"/>
      <c r="K180" s="135"/>
    </row>
    <row r="181" spans="1:11">
      <c r="A181" s="35"/>
      <c r="B181" s="135"/>
      <c r="C181" s="135"/>
      <c r="D181" s="135"/>
      <c r="E181" s="135"/>
      <c r="F181" s="135"/>
      <c r="G181" s="135"/>
      <c r="H181" s="135"/>
      <c r="I181" s="135"/>
      <c r="J181" s="135"/>
      <c r="K181" s="135"/>
    </row>
    <row r="182" spans="1:11">
      <c r="A182" s="35"/>
      <c r="B182" s="135"/>
      <c r="C182" s="135"/>
      <c r="D182" s="135"/>
      <c r="E182" s="135"/>
      <c r="F182" s="135"/>
      <c r="G182" s="135"/>
      <c r="H182" s="135"/>
      <c r="I182" s="135"/>
      <c r="J182" s="135"/>
      <c r="K182" s="135"/>
    </row>
    <row r="183" spans="1:11">
      <c r="A183" s="35"/>
      <c r="B183" s="135"/>
      <c r="C183" s="135"/>
      <c r="D183" s="135"/>
      <c r="E183" s="135"/>
      <c r="F183" s="135"/>
      <c r="G183" s="135"/>
      <c r="H183" s="135"/>
      <c r="I183" s="135"/>
      <c r="J183" s="135"/>
      <c r="K183" s="135"/>
    </row>
    <row r="184" spans="1:11">
      <c r="A184" s="35"/>
      <c r="B184" s="135"/>
      <c r="C184" s="135"/>
      <c r="D184" s="135"/>
      <c r="E184" s="135"/>
      <c r="F184" s="135"/>
      <c r="G184" s="135"/>
      <c r="H184" s="135"/>
      <c r="I184" s="135"/>
      <c r="J184" s="135"/>
      <c r="K184" s="135"/>
    </row>
    <row r="185" spans="1:11">
      <c r="A185" s="35"/>
      <c r="B185" s="135"/>
      <c r="C185" s="135"/>
      <c r="D185" s="135"/>
      <c r="E185" s="135"/>
      <c r="F185" s="135"/>
      <c r="G185" s="135"/>
      <c r="H185" s="135"/>
      <c r="I185" s="135"/>
      <c r="J185" s="135"/>
      <c r="K185" s="135"/>
    </row>
    <row r="186" spans="1:11">
      <c r="A186" s="35"/>
      <c r="B186" s="135"/>
      <c r="C186" s="135"/>
      <c r="D186" s="135"/>
      <c r="E186" s="135"/>
      <c r="F186" s="135"/>
      <c r="G186" s="135"/>
      <c r="H186" s="135"/>
      <c r="I186" s="135"/>
      <c r="J186" s="135"/>
      <c r="K186" s="135"/>
    </row>
    <row r="187" spans="1:11">
      <c r="A187" s="35"/>
      <c r="B187" s="135"/>
      <c r="C187" s="135"/>
      <c r="D187" s="135"/>
      <c r="E187" s="135"/>
      <c r="F187" s="135"/>
      <c r="G187" s="135"/>
      <c r="H187" s="135"/>
      <c r="I187" s="135"/>
      <c r="J187" s="135"/>
      <c r="K187" s="135"/>
    </row>
    <row r="188" spans="1:11">
      <c r="A188" s="35"/>
      <c r="B188" s="135"/>
      <c r="C188" s="135"/>
      <c r="D188" s="135"/>
      <c r="E188" s="135"/>
      <c r="F188" s="135"/>
      <c r="G188" s="135"/>
      <c r="H188" s="135"/>
      <c r="I188" s="135"/>
      <c r="J188" s="135"/>
      <c r="K188" s="135"/>
    </row>
    <row r="189" spans="1:11">
      <c r="A189" s="35"/>
      <c r="B189" s="135"/>
      <c r="C189" s="135"/>
      <c r="D189" s="135"/>
      <c r="E189" s="135"/>
      <c r="F189" s="135"/>
      <c r="G189" s="135"/>
      <c r="H189" s="135"/>
      <c r="I189" s="135"/>
      <c r="J189" s="135"/>
      <c r="K189" s="135"/>
    </row>
    <row r="190" spans="1:11">
      <c r="A190" s="35"/>
      <c r="B190" s="135"/>
      <c r="C190" s="135"/>
      <c r="D190" s="135"/>
      <c r="E190" s="135"/>
      <c r="F190" s="135"/>
      <c r="G190" s="135"/>
      <c r="H190" s="135"/>
      <c r="I190" s="135"/>
      <c r="J190" s="135"/>
      <c r="K190" s="135"/>
    </row>
    <row r="191" spans="1:11">
      <c r="A191" s="35"/>
      <c r="B191" s="135"/>
      <c r="C191" s="135"/>
      <c r="D191" s="135"/>
      <c r="E191" s="135"/>
      <c r="F191" s="135"/>
      <c r="G191" s="135"/>
      <c r="H191" s="135"/>
      <c r="I191" s="135"/>
      <c r="J191" s="135"/>
      <c r="K191" s="135"/>
    </row>
    <row r="192" spans="1:11">
      <c r="A192" s="35"/>
      <c r="B192" s="135"/>
      <c r="C192" s="135"/>
      <c r="D192" s="135"/>
      <c r="E192" s="135"/>
      <c r="F192" s="135"/>
      <c r="G192" s="135"/>
      <c r="H192" s="135"/>
      <c r="I192" s="135"/>
      <c r="J192" s="135"/>
      <c r="K192" s="135"/>
    </row>
    <row r="193" spans="1:11">
      <c r="A193" s="35"/>
      <c r="B193" s="135"/>
      <c r="C193" s="135"/>
      <c r="D193" s="135"/>
      <c r="E193" s="135"/>
      <c r="F193" s="135"/>
      <c r="G193" s="135"/>
      <c r="H193" s="135"/>
      <c r="I193" s="135"/>
      <c r="J193" s="135"/>
      <c r="K193" s="135"/>
    </row>
    <row r="194" spans="1:11">
      <c r="A194" s="35"/>
      <c r="B194" s="135"/>
      <c r="C194" s="135"/>
      <c r="D194" s="135"/>
      <c r="E194" s="135"/>
      <c r="F194" s="135"/>
      <c r="G194" s="135"/>
      <c r="H194" s="135"/>
      <c r="I194" s="135"/>
      <c r="J194" s="135"/>
      <c r="K194" s="135"/>
    </row>
    <row r="195" spans="1:11">
      <c r="A195" s="35"/>
      <c r="B195" s="135"/>
      <c r="C195" s="135"/>
      <c r="D195" s="135"/>
      <c r="E195" s="135"/>
      <c r="F195" s="135"/>
      <c r="G195" s="135"/>
      <c r="H195" s="135"/>
      <c r="I195" s="135"/>
      <c r="J195" s="135"/>
      <c r="K195" s="135"/>
    </row>
    <row r="196" spans="1:11">
      <c r="A196" s="35"/>
      <c r="B196" s="135"/>
      <c r="C196" s="135"/>
      <c r="D196" s="135"/>
      <c r="E196" s="135"/>
      <c r="F196" s="135"/>
      <c r="G196" s="135"/>
      <c r="H196" s="135"/>
      <c r="I196" s="135"/>
      <c r="J196" s="135"/>
      <c r="K196" s="135"/>
    </row>
    <row r="197" spans="1:11">
      <c r="A197" s="35"/>
      <c r="B197" s="135"/>
      <c r="C197" s="135"/>
      <c r="D197" s="135"/>
      <c r="E197" s="135"/>
      <c r="F197" s="135"/>
      <c r="G197" s="135"/>
      <c r="H197" s="135"/>
      <c r="I197" s="135"/>
      <c r="J197" s="135"/>
      <c r="K197" s="135"/>
    </row>
    <row r="198" spans="1:11">
      <c r="A198" s="35"/>
      <c r="B198" s="135"/>
      <c r="C198" s="135"/>
      <c r="D198" s="135"/>
      <c r="E198" s="135"/>
      <c r="F198" s="135"/>
      <c r="G198" s="135"/>
      <c r="H198" s="135"/>
      <c r="I198" s="135"/>
      <c r="J198" s="135"/>
      <c r="K198" s="135"/>
    </row>
    <row r="199" spans="1:11">
      <c r="A199" s="35"/>
      <c r="B199" s="135"/>
      <c r="C199" s="135"/>
      <c r="D199" s="135"/>
      <c r="E199" s="135"/>
      <c r="F199" s="135"/>
      <c r="G199" s="135"/>
      <c r="H199" s="135"/>
      <c r="I199" s="135"/>
      <c r="J199" s="135"/>
      <c r="K199" s="135"/>
    </row>
    <row r="200" spans="1:11">
      <c r="A200" s="35"/>
      <c r="B200" s="135"/>
      <c r="C200" s="135"/>
      <c r="D200" s="135"/>
      <c r="E200" s="135"/>
      <c r="F200" s="135"/>
      <c r="G200" s="135"/>
      <c r="H200" s="135"/>
      <c r="I200" s="135"/>
      <c r="J200" s="135"/>
      <c r="K200" s="135"/>
    </row>
    <row r="201" spans="1:11">
      <c r="A201" s="35"/>
      <c r="B201" s="135"/>
      <c r="C201" s="135"/>
      <c r="D201" s="135"/>
      <c r="E201" s="135"/>
      <c r="F201" s="135"/>
      <c r="G201" s="135"/>
      <c r="H201" s="135"/>
      <c r="I201" s="135"/>
      <c r="J201" s="135"/>
      <c r="K201" s="135"/>
    </row>
    <row r="202" spans="1:11">
      <c r="A202" s="35"/>
      <c r="B202" s="135"/>
      <c r="C202" s="135"/>
      <c r="D202" s="135"/>
      <c r="E202" s="135"/>
      <c r="F202" s="135"/>
      <c r="G202" s="135"/>
      <c r="H202" s="135"/>
      <c r="I202" s="135"/>
      <c r="J202" s="135"/>
      <c r="K202" s="135"/>
    </row>
    <row r="203" spans="1:11">
      <c r="A203" s="35"/>
      <c r="B203" s="135"/>
      <c r="C203" s="135"/>
      <c r="D203" s="135"/>
      <c r="E203" s="135"/>
      <c r="F203" s="135"/>
      <c r="G203" s="135"/>
      <c r="H203" s="135"/>
      <c r="I203" s="135"/>
      <c r="J203" s="135"/>
      <c r="K203" s="135"/>
    </row>
    <row r="204" spans="1:11">
      <c r="A204" s="35"/>
      <c r="B204" s="135"/>
      <c r="C204" s="135"/>
      <c r="D204" s="135"/>
      <c r="E204" s="135"/>
      <c r="F204" s="135"/>
      <c r="G204" s="135"/>
      <c r="H204" s="135"/>
      <c r="I204" s="135"/>
      <c r="J204" s="135"/>
      <c r="K204" s="135"/>
    </row>
    <row r="205" spans="1:11">
      <c r="A205" s="35"/>
      <c r="B205" s="135"/>
      <c r="C205" s="135"/>
      <c r="D205" s="135"/>
      <c r="E205" s="135"/>
      <c r="F205" s="135"/>
      <c r="G205" s="135"/>
      <c r="H205" s="135"/>
      <c r="I205" s="135"/>
      <c r="J205" s="135"/>
      <c r="K205" s="135"/>
    </row>
    <row r="206" spans="1:11">
      <c r="A206" s="35"/>
      <c r="B206" s="135"/>
      <c r="C206" s="135"/>
      <c r="D206" s="135"/>
      <c r="E206" s="135"/>
      <c r="F206" s="135"/>
      <c r="G206" s="135"/>
      <c r="H206" s="135"/>
      <c r="I206" s="135"/>
      <c r="J206" s="135"/>
      <c r="K206" s="135"/>
    </row>
    <row r="207" spans="1:11">
      <c r="A207" s="35"/>
      <c r="B207" s="135"/>
      <c r="C207" s="135"/>
      <c r="D207" s="135"/>
      <c r="E207" s="135"/>
      <c r="F207" s="135"/>
      <c r="G207" s="135"/>
      <c r="H207" s="135"/>
      <c r="I207" s="135"/>
      <c r="J207" s="135"/>
      <c r="K207" s="135"/>
    </row>
    <row r="208" spans="1:11">
      <c r="A208" s="35"/>
      <c r="B208" s="135"/>
      <c r="C208" s="135"/>
      <c r="D208" s="135"/>
      <c r="E208" s="135"/>
      <c r="F208" s="135"/>
      <c r="G208" s="135"/>
      <c r="H208" s="135"/>
      <c r="I208" s="135"/>
      <c r="J208" s="135"/>
      <c r="K208" s="135"/>
    </row>
    <row r="209" spans="1:11">
      <c r="A209" s="35"/>
      <c r="B209" s="135"/>
      <c r="C209" s="135"/>
      <c r="D209" s="135"/>
      <c r="E209" s="135"/>
      <c r="F209" s="135"/>
      <c r="G209" s="135"/>
      <c r="H209" s="135"/>
      <c r="I209" s="135"/>
      <c r="J209" s="135"/>
      <c r="K209" s="135"/>
    </row>
    <row r="210" spans="1:11">
      <c r="A210" s="35"/>
      <c r="B210" s="135"/>
      <c r="C210" s="135"/>
      <c r="D210" s="135"/>
      <c r="E210" s="135"/>
      <c r="F210" s="135"/>
      <c r="G210" s="135"/>
      <c r="H210" s="135"/>
      <c r="I210" s="135"/>
      <c r="J210" s="135"/>
      <c r="K210" s="135"/>
    </row>
    <row r="211" spans="1:11">
      <c r="A211" s="35"/>
      <c r="B211" s="135"/>
      <c r="C211" s="135"/>
      <c r="D211" s="135"/>
      <c r="E211" s="135"/>
      <c r="F211" s="135"/>
      <c r="G211" s="135"/>
      <c r="H211" s="135"/>
      <c r="I211" s="135"/>
      <c r="J211" s="135"/>
      <c r="K211" s="135"/>
    </row>
    <row r="212" spans="1:11">
      <c r="A212" s="35"/>
      <c r="B212" s="135"/>
      <c r="C212" s="135"/>
      <c r="D212" s="135"/>
      <c r="E212" s="135"/>
      <c r="F212" s="135"/>
      <c r="G212" s="135"/>
      <c r="H212" s="135"/>
      <c r="I212" s="135"/>
      <c r="J212" s="135"/>
      <c r="K212" s="135"/>
    </row>
    <row r="213" spans="1:11">
      <c r="A213" s="35"/>
      <c r="B213" s="135"/>
      <c r="C213" s="135"/>
      <c r="D213" s="135"/>
      <c r="E213" s="135"/>
      <c r="F213" s="135"/>
      <c r="G213" s="135"/>
      <c r="H213" s="135"/>
      <c r="I213" s="135"/>
      <c r="J213" s="135"/>
      <c r="K213" s="135"/>
    </row>
    <row r="214" spans="1:11">
      <c r="A214" s="35"/>
      <c r="B214" s="135"/>
      <c r="C214" s="135"/>
      <c r="D214" s="135"/>
      <c r="E214" s="135"/>
      <c r="F214" s="135"/>
      <c r="G214" s="135"/>
      <c r="H214" s="135"/>
      <c r="I214" s="135"/>
      <c r="J214" s="135"/>
      <c r="K214" s="135"/>
    </row>
    <row r="215" spans="1:11">
      <c r="A215" s="35"/>
      <c r="B215" s="135"/>
      <c r="C215" s="135"/>
      <c r="D215" s="135"/>
      <c r="E215" s="135"/>
      <c r="F215" s="135"/>
      <c r="G215" s="135"/>
      <c r="H215" s="135"/>
      <c r="I215" s="135"/>
      <c r="J215" s="135"/>
      <c r="K215" s="135"/>
    </row>
    <row r="216" spans="1:11">
      <c r="A216" s="35"/>
      <c r="B216" s="135"/>
      <c r="C216" s="135"/>
      <c r="D216" s="135"/>
      <c r="E216" s="135"/>
      <c r="F216" s="135"/>
      <c r="G216" s="135"/>
      <c r="H216" s="135"/>
      <c r="I216" s="135"/>
      <c r="J216" s="135"/>
      <c r="K216" s="135"/>
    </row>
    <row r="217" spans="1:11">
      <c r="A217" s="35"/>
      <c r="B217" s="135"/>
      <c r="C217" s="135"/>
      <c r="D217" s="135"/>
      <c r="E217" s="135"/>
      <c r="F217" s="135"/>
      <c r="G217" s="135"/>
      <c r="H217" s="135"/>
      <c r="I217" s="135"/>
      <c r="J217" s="135"/>
      <c r="K217" s="135"/>
    </row>
    <row r="218" spans="1:11">
      <c r="A218" s="35"/>
      <c r="B218" s="135"/>
      <c r="C218" s="135"/>
      <c r="D218" s="135"/>
      <c r="E218" s="135"/>
      <c r="F218" s="135"/>
      <c r="G218" s="135"/>
      <c r="H218" s="135"/>
      <c r="I218" s="135"/>
      <c r="J218" s="135"/>
      <c r="K218" s="135"/>
    </row>
    <row r="219" spans="1:11">
      <c r="A219" s="35"/>
      <c r="B219" s="135"/>
      <c r="C219" s="135"/>
      <c r="D219" s="135"/>
      <c r="E219" s="135"/>
      <c r="F219" s="135"/>
      <c r="G219" s="135"/>
      <c r="H219" s="135"/>
      <c r="I219" s="135"/>
      <c r="J219" s="135"/>
      <c r="K219" s="135"/>
    </row>
    <row r="220" spans="1:11">
      <c r="A220" s="35"/>
      <c r="B220" s="135"/>
      <c r="C220" s="135"/>
      <c r="D220" s="135"/>
      <c r="E220" s="135"/>
      <c r="F220" s="135"/>
      <c r="G220" s="135"/>
      <c r="H220" s="135"/>
      <c r="I220" s="135"/>
      <c r="J220" s="135"/>
      <c r="K220" s="135"/>
    </row>
    <row r="221" spans="1:11">
      <c r="A221" s="35"/>
      <c r="B221" s="135"/>
      <c r="C221" s="135"/>
      <c r="D221" s="135"/>
      <c r="E221" s="135"/>
      <c r="F221" s="135"/>
      <c r="G221" s="135"/>
      <c r="H221" s="135"/>
      <c r="I221" s="135"/>
      <c r="J221" s="135"/>
      <c r="K221" s="135"/>
    </row>
    <row r="222" spans="1:11">
      <c r="A222" s="35"/>
      <c r="B222" s="135"/>
      <c r="C222" s="135"/>
      <c r="D222" s="135"/>
      <c r="E222" s="135"/>
      <c r="F222" s="135"/>
      <c r="G222" s="135"/>
      <c r="H222" s="135"/>
      <c r="I222" s="135"/>
      <c r="J222" s="135"/>
      <c r="K222" s="135"/>
    </row>
    <row r="223" spans="1:11">
      <c r="A223" s="35"/>
      <c r="B223" s="135"/>
      <c r="C223" s="135"/>
      <c r="D223" s="135"/>
      <c r="E223" s="135"/>
      <c r="F223" s="135"/>
      <c r="G223" s="135"/>
      <c r="H223" s="135"/>
      <c r="I223" s="135"/>
      <c r="J223" s="135"/>
      <c r="K223" s="135"/>
    </row>
    <row r="224" spans="1:11">
      <c r="A224" s="35"/>
      <c r="B224" s="135"/>
      <c r="C224" s="135"/>
      <c r="D224" s="135"/>
      <c r="E224" s="135"/>
      <c r="F224" s="135"/>
      <c r="G224" s="135"/>
      <c r="H224" s="135"/>
      <c r="I224" s="135"/>
      <c r="J224" s="135"/>
      <c r="K224" s="135"/>
    </row>
    <row r="225" spans="1:11">
      <c r="A225" s="35"/>
      <c r="B225" s="135"/>
      <c r="C225" s="135"/>
      <c r="D225" s="135"/>
      <c r="E225" s="135"/>
      <c r="F225" s="135"/>
      <c r="G225" s="135"/>
      <c r="H225" s="135"/>
      <c r="I225" s="135"/>
      <c r="J225" s="135"/>
      <c r="K225" s="135"/>
    </row>
    <row r="226" spans="1:11">
      <c r="A226" s="35"/>
      <c r="B226" s="135"/>
      <c r="C226" s="135"/>
      <c r="D226" s="135"/>
      <c r="E226" s="135"/>
      <c r="F226" s="135"/>
      <c r="G226" s="135"/>
      <c r="H226" s="135"/>
      <c r="I226" s="135"/>
      <c r="J226" s="135"/>
      <c r="K226" s="135"/>
    </row>
    <row r="227" spans="1:11">
      <c r="A227" s="35"/>
      <c r="B227" s="135"/>
      <c r="C227" s="135"/>
      <c r="D227" s="135"/>
      <c r="E227" s="135"/>
      <c r="F227" s="135"/>
      <c r="G227" s="135"/>
      <c r="H227" s="135"/>
      <c r="I227" s="135"/>
      <c r="J227" s="135"/>
      <c r="K227" s="135"/>
    </row>
    <row r="228" spans="1:11">
      <c r="A228" s="35"/>
      <c r="B228" s="135"/>
      <c r="C228" s="135"/>
      <c r="D228" s="135"/>
      <c r="E228" s="135"/>
      <c r="F228" s="135"/>
      <c r="G228" s="135"/>
      <c r="H228" s="135"/>
      <c r="I228" s="135"/>
      <c r="J228" s="135"/>
      <c r="K228" s="135"/>
    </row>
    <row r="229" spans="1:11">
      <c r="A229" s="35"/>
      <c r="B229" s="135"/>
      <c r="C229" s="135"/>
      <c r="D229" s="135"/>
      <c r="E229" s="135"/>
      <c r="F229" s="135"/>
      <c r="G229" s="135"/>
      <c r="H229" s="135"/>
      <c r="I229" s="135"/>
      <c r="J229" s="135"/>
      <c r="K229" s="135"/>
    </row>
    <row r="230" spans="1:11">
      <c r="A230" s="35"/>
      <c r="B230" s="135"/>
      <c r="C230" s="135"/>
      <c r="D230" s="135"/>
      <c r="E230" s="135"/>
      <c r="F230" s="135"/>
      <c r="G230" s="135"/>
      <c r="H230" s="135"/>
      <c r="I230" s="135"/>
      <c r="J230" s="135"/>
      <c r="K230" s="135"/>
    </row>
    <row r="231" spans="1:11">
      <c r="A231" s="35"/>
      <c r="B231" s="135"/>
      <c r="C231" s="135"/>
      <c r="D231" s="135"/>
      <c r="E231" s="135"/>
      <c r="F231" s="135"/>
      <c r="G231" s="135"/>
      <c r="H231" s="135"/>
      <c r="I231" s="135"/>
      <c r="J231" s="135"/>
      <c r="K231" s="135"/>
    </row>
    <row r="232" spans="1:11">
      <c r="A232" s="35"/>
      <c r="B232" s="135"/>
      <c r="C232" s="135"/>
      <c r="D232" s="135"/>
      <c r="E232" s="135"/>
      <c r="F232" s="135"/>
      <c r="G232" s="135"/>
      <c r="H232" s="135"/>
      <c r="I232" s="135"/>
      <c r="J232" s="135"/>
      <c r="K232" s="135"/>
    </row>
    <row r="233" spans="1:11">
      <c r="A233" s="35"/>
      <c r="B233" s="135"/>
      <c r="C233" s="135"/>
      <c r="D233" s="135"/>
      <c r="E233" s="135"/>
      <c r="F233" s="135"/>
      <c r="G233" s="135"/>
      <c r="H233" s="135"/>
      <c r="I233" s="135"/>
      <c r="J233" s="135"/>
      <c r="K233" s="135"/>
    </row>
    <row r="234" spans="1:11">
      <c r="A234" s="35"/>
      <c r="B234" s="135"/>
      <c r="C234" s="135"/>
      <c r="D234" s="135"/>
      <c r="E234" s="135"/>
      <c r="F234" s="135"/>
      <c r="G234" s="135"/>
      <c r="H234" s="135"/>
      <c r="I234" s="135"/>
      <c r="J234" s="135"/>
      <c r="K234" s="135"/>
    </row>
    <row r="235" spans="1:11">
      <c r="A235" s="35"/>
      <c r="B235" s="135"/>
      <c r="C235" s="135"/>
      <c r="D235" s="135"/>
      <c r="E235" s="135"/>
      <c r="F235" s="135"/>
      <c r="G235" s="135"/>
      <c r="H235" s="135"/>
      <c r="I235" s="135"/>
      <c r="J235" s="135"/>
      <c r="K235" s="135"/>
    </row>
    <row r="236" spans="1:11">
      <c r="A236" s="35"/>
      <c r="B236" s="135"/>
      <c r="C236" s="135"/>
      <c r="D236" s="135"/>
      <c r="E236" s="135"/>
      <c r="F236" s="135"/>
      <c r="G236" s="135"/>
      <c r="H236" s="135"/>
      <c r="I236" s="135"/>
      <c r="J236" s="135"/>
      <c r="K236" s="135"/>
    </row>
    <row r="237" spans="1:11">
      <c r="A237" s="35"/>
      <c r="B237" s="135"/>
      <c r="C237" s="135"/>
      <c r="D237" s="135"/>
      <c r="E237" s="135"/>
      <c r="F237" s="135"/>
      <c r="G237" s="135"/>
      <c r="H237" s="135"/>
      <c r="I237" s="135"/>
      <c r="J237" s="135"/>
      <c r="K237" s="135"/>
    </row>
    <row r="238" spans="1:11">
      <c r="A238" s="35"/>
      <c r="B238" s="135"/>
      <c r="C238" s="135"/>
      <c r="D238" s="135"/>
      <c r="E238" s="135"/>
      <c r="F238" s="135"/>
      <c r="G238" s="135"/>
      <c r="H238" s="135"/>
      <c r="I238" s="135"/>
      <c r="J238" s="135"/>
      <c r="K238" s="135"/>
    </row>
    <row r="239" spans="1:11">
      <c r="A239" s="35"/>
      <c r="B239" s="135"/>
      <c r="C239" s="135"/>
      <c r="D239" s="135"/>
      <c r="E239" s="135"/>
      <c r="F239" s="135"/>
      <c r="G239" s="135"/>
      <c r="H239" s="135"/>
      <c r="I239" s="135"/>
      <c r="J239" s="135"/>
      <c r="K239" s="135"/>
    </row>
    <row r="240" spans="1:11">
      <c r="A240" s="35"/>
      <c r="B240" s="135"/>
      <c r="C240" s="135"/>
      <c r="D240" s="135"/>
      <c r="E240" s="135"/>
      <c r="F240" s="135"/>
      <c r="G240" s="135"/>
      <c r="H240" s="135"/>
      <c r="I240" s="135"/>
      <c r="J240" s="135"/>
      <c r="K240" s="135"/>
    </row>
    <row r="241" spans="1:11">
      <c r="A241" s="35"/>
      <c r="B241" s="135"/>
      <c r="C241" s="135"/>
      <c r="D241" s="135"/>
      <c r="E241" s="135"/>
      <c r="F241" s="135"/>
      <c r="G241" s="135"/>
      <c r="H241" s="135"/>
      <c r="I241" s="135"/>
      <c r="J241" s="135"/>
      <c r="K241" s="135"/>
    </row>
    <row r="242" spans="1:11">
      <c r="A242" s="35"/>
      <c r="B242" s="135"/>
      <c r="C242" s="135"/>
      <c r="D242" s="135"/>
      <c r="E242" s="135"/>
      <c r="F242" s="135"/>
      <c r="G242" s="135"/>
      <c r="H242" s="135"/>
      <c r="I242" s="135"/>
      <c r="J242" s="135"/>
      <c r="K242" s="135"/>
    </row>
    <row r="243" spans="1:11">
      <c r="A243" s="35"/>
      <c r="B243" s="135"/>
      <c r="C243" s="135"/>
      <c r="D243" s="135"/>
      <c r="E243" s="135"/>
      <c r="F243" s="135"/>
      <c r="G243" s="135"/>
      <c r="H243" s="135"/>
      <c r="I243" s="135"/>
      <c r="J243" s="135"/>
      <c r="K243" s="135"/>
    </row>
    <row r="244" spans="1:11">
      <c r="A244" s="35"/>
      <c r="B244" s="135"/>
      <c r="C244" s="135"/>
      <c r="D244" s="135"/>
      <c r="E244" s="135"/>
      <c r="F244" s="135"/>
      <c r="G244" s="135"/>
      <c r="H244" s="135"/>
      <c r="I244" s="135"/>
      <c r="J244" s="135"/>
      <c r="K244" s="135"/>
    </row>
    <row r="245" spans="1:11">
      <c r="A245" s="35"/>
      <c r="B245" s="135"/>
      <c r="C245" s="135"/>
      <c r="D245" s="135"/>
      <c r="E245" s="135"/>
      <c r="F245" s="135"/>
      <c r="G245" s="135"/>
      <c r="H245" s="135"/>
      <c r="I245" s="135"/>
      <c r="J245" s="135"/>
      <c r="K245" s="135"/>
    </row>
    <row r="246" spans="1:11">
      <c r="A246" s="35"/>
      <c r="B246" s="135"/>
      <c r="C246" s="135"/>
      <c r="D246" s="135"/>
      <c r="E246" s="135"/>
      <c r="F246" s="135"/>
      <c r="G246" s="135"/>
      <c r="H246" s="135"/>
      <c r="I246" s="135"/>
      <c r="J246" s="135"/>
      <c r="K246" s="135"/>
    </row>
    <row r="247" spans="1:11">
      <c r="A247" s="35"/>
      <c r="B247" s="135"/>
      <c r="C247" s="135"/>
      <c r="D247" s="135"/>
      <c r="E247" s="135"/>
      <c r="F247" s="135"/>
      <c r="G247" s="135"/>
      <c r="H247" s="135"/>
      <c r="I247" s="135"/>
      <c r="J247" s="135"/>
      <c r="K247" s="135"/>
    </row>
    <row r="248" spans="1:11">
      <c r="A248" s="35"/>
      <c r="B248" s="135"/>
      <c r="C248" s="135"/>
      <c r="D248" s="135"/>
      <c r="E248" s="135"/>
      <c r="F248" s="135"/>
      <c r="G248" s="135"/>
      <c r="H248" s="135"/>
      <c r="I248" s="135"/>
      <c r="J248" s="135"/>
      <c r="K248" s="135"/>
    </row>
    <row r="249" spans="1:11">
      <c r="A249" s="35"/>
      <c r="B249" s="135"/>
      <c r="C249" s="135"/>
      <c r="D249" s="135"/>
      <c r="E249" s="135"/>
      <c r="F249" s="135"/>
      <c r="G249" s="135"/>
      <c r="H249" s="135"/>
      <c r="I249" s="135"/>
      <c r="J249" s="135"/>
      <c r="K249" s="135"/>
    </row>
    <row r="250" spans="1:11">
      <c r="A250" s="35"/>
      <c r="B250" s="135"/>
      <c r="C250" s="135"/>
      <c r="D250" s="135"/>
      <c r="E250" s="135"/>
      <c r="F250" s="135"/>
      <c r="G250" s="135"/>
      <c r="H250" s="135"/>
      <c r="I250" s="135"/>
      <c r="J250" s="135"/>
      <c r="K250" s="135"/>
    </row>
    <row r="251" spans="1:11">
      <c r="A251" s="35"/>
      <c r="B251" s="135"/>
      <c r="C251" s="135"/>
      <c r="D251" s="135"/>
      <c r="E251" s="135"/>
      <c r="F251" s="135"/>
      <c r="G251" s="135"/>
      <c r="H251" s="135"/>
      <c r="I251" s="135"/>
      <c r="J251" s="135"/>
      <c r="K251" s="135"/>
    </row>
    <row r="252" spans="1:11">
      <c r="A252" s="35"/>
      <c r="B252" s="135"/>
      <c r="C252" s="135"/>
      <c r="D252" s="135"/>
      <c r="E252" s="135"/>
      <c r="F252" s="135"/>
      <c r="G252" s="135"/>
      <c r="H252" s="135"/>
      <c r="I252" s="135"/>
      <c r="J252" s="135"/>
      <c r="K252" s="135"/>
    </row>
    <row r="253" spans="1:11">
      <c r="A253" s="35"/>
      <c r="B253" s="135"/>
      <c r="C253" s="135"/>
      <c r="D253" s="135"/>
      <c r="E253" s="135"/>
      <c r="F253" s="135"/>
      <c r="G253" s="135"/>
      <c r="H253" s="135"/>
      <c r="I253" s="135"/>
      <c r="J253" s="135"/>
      <c r="K253" s="135"/>
    </row>
    <row r="254" spans="1:11">
      <c r="A254" s="35"/>
      <c r="B254" s="135"/>
      <c r="C254" s="135"/>
      <c r="D254" s="135"/>
      <c r="E254" s="135"/>
      <c r="F254" s="135"/>
      <c r="G254" s="135"/>
      <c r="H254" s="135"/>
      <c r="I254" s="135"/>
      <c r="J254" s="135"/>
      <c r="K254" s="135"/>
    </row>
    <row r="255" spans="1:11">
      <c r="A255" s="35"/>
      <c r="B255" s="135"/>
      <c r="C255" s="135"/>
      <c r="D255" s="135"/>
      <c r="E255" s="135"/>
      <c r="F255" s="135"/>
      <c r="G255" s="135"/>
      <c r="H255" s="135"/>
      <c r="I255" s="135"/>
      <c r="J255" s="135"/>
      <c r="K255" s="135"/>
    </row>
    <row r="256" spans="1:11">
      <c r="A256" s="35"/>
      <c r="B256" s="135"/>
      <c r="C256" s="135"/>
      <c r="D256" s="135"/>
      <c r="E256" s="135"/>
      <c r="F256" s="135"/>
      <c r="G256" s="135"/>
      <c r="H256" s="135"/>
      <c r="I256" s="135"/>
      <c r="J256" s="135"/>
      <c r="K256" s="135"/>
    </row>
    <row r="257" spans="1:11">
      <c r="A257" s="35"/>
      <c r="B257" s="135"/>
      <c r="C257" s="135"/>
      <c r="D257" s="135"/>
      <c r="E257" s="135"/>
      <c r="F257" s="135"/>
      <c r="G257" s="135"/>
      <c r="H257" s="135"/>
      <c r="I257" s="135"/>
      <c r="J257" s="135"/>
      <c r="K257" s="135"/>
    </row>
    <row r="258" spans="1:11">
      <c r="A258" s="35"/>
      <c r="B258" s="135"/>
      <c r="C258" s="135"/>
      <c r="D258" s="135"/>
      <c r="E258" s="135"/>
      <c r="F258" s="135"/>
      <c r="G258" s="135"/>
      <c r="H258" s="135"/>
      <c r="I258" s="135"/>
      <c r="J258" s="135"/>
      <c r="K258" s="135"/>
    </row>
    <row r="259" spans="1:11">
      <c r="A259" s="35"/>
      <c r="B259" s="135"/>
      <c r="C259" s="135"/>
      <c r="D259" s="135"/>
      <c r="E259" s="135"/>
      <c r="F259" s="135"/>
      <c r="G259" s="135"/>
      <c r="H259" s="135"/>
      <c r="I259" s="135"/>
      <c r="J259" s="135"/>
      <c r="K259" s="135"/>
    </row>
    <row r="260" spans="1:11">
      <c r="A260" s="35"/>
      <c r="B260" s="135"/>
      <c r="C260" s="135"/>
      <c r="D260" s="135"/>
      <c r="E260" s="135"/>
      <c r="F260" s="135"/>
      <c r="G260" s="135"/>
      <c r="H260" s="135"/>
      <c r="I260" s="135"/>
      <c r="J260" s="135"/>
      <c r="K260" s="135"/>
    </row>
    <row r="261" spans="1:11">
      <c r="A261" s="35"/>
      <c r="B261" s="135"/>
      <c r="C261" s="135"/>
      <c r="D261" s="135"/>
      <c r="E261" s="135"/>
      <c r="F261" s="135"/>
      <c r="G261" s="135"/>
      <c r="H261" s="135"/>
      <c r="I261" s="135"/>
      <c r="J261" s="135"/>
      <c r="K261" s="135"/>
    </row>
    <row r="262" spans="1:11">
      <c r="A262" s="35"/>
      <c r="B262" s="135"/>
      <c r="C262" s="135"/>
      <c r="D262" s="135"/>
      <c r="E262" s="135"/>
      <c r="F262" s="135"/>
      <c r="G262" s="135"/>
      <c r="H262" s="135"/>
      <c r="I262" s="135"/>
      <c r="J262" s="135"/>
      <c r="K262" s="135"/>
    </row>
    <row r="263" spans="1:11">
      <c r="A263" s="35"/>
      <c r="B263" s="135"/>
      <c r="C263" s="135"/>
      <c r="D263" s="135"/>
      <c r="E263" s="135"/>
      <c r="F263" s="135"/>
      <c r="G263" s="135"/>
      <c r="H263" s="135"/>
      <c r="I263" s="135"/>
      <c r="J263" s="135"/>
      <c r="K263" s="135"/>
    </row>
    <row r="264" spans="1:11">
      <c r="A264" s="35"/>
      <c r="B264" s="135"/>
      <c r="C264" s="135"/>
      <c r="D264" s="135"/>
      <c r="E264" s="135"/>
      <c r="F264" s="135"/>
      <c r="G264" s="135"/>
      <c r="H264" s="135"/>
      <c r="I264" s="135"/>
      <c r="J264" s="135"/>
      <c r="K264" s="135"/>
    </row>
    <row r="265" spans="1:11">
      <c r="A265" s="35"/>
      <c r="B265" s="135"/>
      <c r="C265" s="135"/>
      <c r="D265" s="135"/>
      <c r="E265" s="135"/>
      <c r="F265" s="135"/>
      <c r="G265" s="135"/>
      <c r="H265" s="135"/>
      <c r="I265" s="135"/>
      <c r="J265" s="135"/>
      <c r="K265" s="135"/>
    </row>
    <row r="266" spans="1:11">
      <c r="A266" s="35"/>
      <c r="B266" s="135"/>
      <c r="C266" s="135"/>
      <c r="D266" s="135"/>
      <c r="E266" s="135"/>
      <c r="F266" s="135"/>
      <c r="G266" s="135"/>
      <c r="H266" s="135"/>
      <c r="I266" s="135"/>
      <c r="J266" s="135"/>
      <c r="K266" s="135"/>
    </row>
    <row r="267" spans="1:11">
      <c r="A267" s="35"/>
      <c r="B267" s="135"/>
      <c r="C267" s="135"/>
      <c r="D267" s="135"/>
      <c r="E267" s="135"/>
      <c r="F267" s="135"/>
      <c r="G267" s="135"/>
      <c r="H267" s="135"/>
      <c r="I267" s="135"/>
      <c r="J267" s="135"/>
      <c r="K267" s="135"/>
    </row>
    <row r="268" spans="1:11">
      <c r="A268" s="35"/>
      <c r="B268" s="135"/>
      <c r="C268" s="135"/>
      <c r="D268" s="135"/>
      <c r="E268" s="135"/>
      <c r="F268" s="135"/>
      <c r="G268" s="135"/>
      <c r="H268" s="135"/>
      <c r="I268" s="135"/>
      <c r="J268" s="135"/>
      <c r="K268" s="135"/>
    </row>
    <row r="269" spans="1:11">
      <c r="A269" s="35"/>
      <c r="B269" s="135"/>
      <c r="C269" s="135"/>
      <c r="D269" s="135"/>
      <c r="E269" s="135"/>
      <c r="F269" s="135"/>
      <c r="G269" s="135"/>
      <c r="H269" s="135"/>
      <c r="I269" s="135"/>
      <c r="J269" s="135"/>
      <c r="K269" s="135"/>
    </row>
    <row r="270" spans="1:11">
      <c r="A270" s="35"/>
      <c r="B270" s="135"/>
      <c r="C270" s="135"/>
      <c r="D270" s="135"/>
      <c r="E270" s="135"/>
      <c r="F270" s="135"/>
      <c r="G270" s="135"/>
      <c r="H270" s="135"/>
      <c r="I270" s="135"/>
      <c r="J270" s="135"/>
      <c r="K270" s="135"/>
    </row>
    <row r="271" spans="1:11">
      <c r="A271" s="35"/>
      <c r="B271" s="135"/>
      <c r="C271" s="135"/>
      <c r="D271" s="135"/>
      <c r="E271" s="135"/>
      <c r="F271" s="135"/>
      <c r="G271" s="135"/>
      <c r="H271" s="135"/>
      <c r="I271" s="135"/>
      <c r="J271" s="135"/>
      <c r="K271" s="135"/>
    </row>
    <row r="272" spans="1:11">
      <c r="A272" s="35"/>
      <c r="B272" s="135"/>
      <c r="C272" s="135"/>
      <c r="D272" s="135"/>
      <c r="E272" s="135"/>
      <c r="F272" s="135"/>
      <c r="G272" s="135"/>
      <c r="H272" s="135"/>
      <c r="I272" s="135"/>
      <c r="J272" s="135"/>
      <c r="K272" s="135"/>
    </row>
    <row r="273" spans="1:11">
      <c r="A273" s="35"/>
      <c r="B273" s="135"/>
      <c r="C273" s="135"/>
      <c r="D273" s="135"/>
      <c r="E273" s="135"/>
      <c r="F273" s="135"/>
      <c r="G273" s="135"/>
      <c r="H273" s="135"/>
      <c r="I273" s="135"/>
      <c r="J273" s="135"/>
      <c r="K273" s="135"/>
    </row>
    <row r="274" spans="1:11">
      <c r="A274" s="35"/>
      <c r="B274" s="135"/>
      <c r="C274" s="135"/>
      <c r="D274" s="135"/>
      <c r="E274" s="135"/>
      <c r="F274" s="135"/>
      <c r="G274" s="135"/>
      <c r="H274" s="135"/>
      <c r="I274" s="135"/>
      <c r="J274" s="135"/>
      <c r="K274" s="135"/>
    </row>
    <row r="275" spans="1:11">
      <c r="A275" s="35"/>
      <c r="B275" s="135"/>
      <c r="C275" s="135"/>
      <c r="D275" s="135"/>
      <c r="E275" s="135"/>
      <c r="F275" s="135"/>
      <c r="G275" s="135"/>
      <c r="H275" s="135"/>
      <c r="I275" s="135"/>
      <c r="J275" s="135"/>
      <c r="K275" s="135"/>
    </row>
    <row r="276" spans="1:11">
      <c r="A276" s="35"/>
      <c r="B276" s="135"/>
      <c r="C276" s="135"/>
      <c r="D276" s="135"/>
      <c r="E276" s="135"/>
      <c r="F276" s="135"/>
      <c r="G276" s="135"/>
      <c r="H276" s="135"/>
      <c r="I276" s="135"/>
      <c r="J276" s="135"/>
      <c r="K276" s="135"/>
    </row>
    <row r="277" spans="1:11">
      <c r="A277" s="35"/>
      <c r="B277" s="135"/>
      <c r="C277" s="135"/>
      <c r="D277" s="135"/>
      <c r="E277" s="135"/>
      <c r="F277" s="135"/>
      <c r="G277" s="135"/>
      <c r="H277" s="135"/>
      <c r="I277" s="135"/>
      <c r="J277" s="135"/>
      <c r="K277" s="135"/>
    </row>
    <row r="278" spans="1:11">
      <c r="A278" s="35"/>
      <c r="B278" s="135"/>
      <c r="C278" s="135"/>
      <c r="D278" s="135"/>
      <c r="E278" s="135"/>
      <c r="F278" s="135"/>
      <c r="G278" s="135"/>
      <c r="H278" s="135"/>
      <c r="I278" s="135"/>
      <c r="J278" s="135"/>
      <c r="K278" s="135"/>
    </row>
    <row r="279" spans="1:11">
      <c r="A279" s="35"/>
      <c r="B279" s="135"/>
      <c r="C279" s="135"/>
      <c r="D279" s="135"/>
      <c r="E279" s="135"/>
      <c r="F279" s="135"/>
      <c r="G279" s="135"/>
      <c r="H279" s="135"/>
      <c r="I279" s="135"/>
      <c r="J279" s="135"/>
      <c r="K279" s="135"/>
    </row>
    <row r="280" spans="1:11">
      <c r="A280" s="35"/>
      <c r="B280" s="135"/>
      <c r="C280" s="135"/>
      <c r="D280" s="135"/>
      <c r="E280" s="135"/>
      <c r="F280" s="135"/>
      <c r="G280" s="135"/>
      <c r="H280" s="135"/>
      <c r="I280" s="135"/>
      <c r="J280" s="135"/>
      <c r="K280" s="135"/>
    </row>
    <row r="281" spans="1:11">
      <c r="A281" s="35"/>
      <c r="B281" s="135"/>
      <c r="C281" s="135"/>
      <c r="D281" s="135"/>
      <c r="E281" s="135"/>
      <c r="F281" s="135"/>
      <c r="G281" s="135"/>
      <c r="H281" s="135"/>
      <c r="I281" s="135"/>
      <c r="J281" s="135"/>
      <c r="K281" s="135"/>
    </row>
    <row r="282" spans="1:11">
      <c r="A282" s="35"/>
      <c r="B282" s="135"/>
      <c r="C282" s="135"/>
      <c r="D282" s="135"/>
      <c r="E282" s="135"/>
      <c r="F282" s="135"/>
      <c r="G282" s="135"/>
      <c r="H282" s="135"/>
      <c r="I282" s="135"/>
      <c r="J282" s="135"/>
      <c r="K282" s="135"/>
    </row>
    <row r="283" spans="1:11">
      <c r="A283" s="35"/>
      <c r="B283" s="135"/>
      <c r="C283" s="135"/>
      <c r="D283" s="135"/>
      <c r="E283" s="135"/>
      <c r="F283" s="135"/>
      <c r="G283" s="135"/>
      <c r="H283" s="135"/>
      <c r="I283" s="135"/>
      <c r="J283" s="135"/>
      <c r="K283" s="135"/>
    </row>
    <row r="284" spans="1:11">
      <c r="A284" s="35"/>
      <c r="B284" s="135"/>
      <c r="C284" s="135"/>
      <c r="D284" s="135"/>
      <c r="E284" s="135"/>
      <c r="F284" s="135"/>
      <c r="G284" s="135"/>
      <c r="H284" s="135"/>
      <c r="I284" s="135"/>
      <c r="J284" s="135"/>
      <c r="K284" s="135"/>
    </row>
    <row r="285" spans="1:11">
      <c r="A285" s="35"/>
      <c r="B285" s="135"/>
      <c r="C285" s="135"/>
      <c r="D285" s="135"/>
      <c r="E285" s="135"/>
      <c r="F285" s="135"/>
      <c r="G285" s="135"/>
      <c r="H285" s="135"/>
      <c r="I285" s="135"/>
      <c r="J285" s="135"/>
      <c r="K285" s="135"/>
    </row>
    <row r="286" spans="1:11">
      <c r="A286" s="35"/>
      <c r="B286" s="135"/>
      <c r="C286" s="135"/>
      <c r="D286" s="135"/>
      <c r="E286" s="135"/>
      <c r="F286" s="135"/>
      <c r="G286" s="135"/>
      <c r="H286" s="135"/>
      <c r="I286" s="135"/>
      <c r="J286" s="135"/>
      <c r="K286" s="135"/>
    </row>
    <row r="287" spans="1:11">
      <c r="A287" s="35"/>
      <c r="B287" s="135"/>
      <c r="C287" s="135"/>
      <c r="D287" s="135"/>
      <c r="E287" s="135"/>
      <c r="F287" s="135"/>
      <c r="G287" s="135"/>
      <c r="H287" s="135"/>
      <c r="I287" s="135"/>
      <c r="J287" s="135"/>
      <c r="K287" s="135"/>
    </row>
    <row r="288" spans="1:11">
      <c r="A288" s="35"/>
      <c r="B288" s="135"/>
      <c r="C288" s="135"/>
      <c r="D288" s="135"/>
      <c r="E288" s="135"/>
      <c r="F288" s="135"/>
      <c r="G288" s="135"/>
      <c r="H288" s="135"/>
      <c r="I288" s="135"/>
      <c r="J288" s="135"/>
      <c r="K288" s="135"/>
    </row>
    <row r="289" spans="1:11">
      <c r="A289" s="35"/>
      <c r="B289" s="135"/>
      <c r="C289" s="135"/>
      <c r="D289" s="135"/>
      <c r="E289" s="135"/>
      <c r="F289" s="135"/>
      <c r="G289" s="135"/>
      <c r="H289" s="135"/>
      <c r="I289" s="135"/>
      <c r="J289" s="135"/>
      <c r="K289" s="135"/>
    </row>
    <row r="290" spans="1:11">
      <c r="A290" s="35"/>
      <c r="B290" s="135"/>
      <c r="C290" s="135"/>
      <c r="D290" s="135"/>
      <c r="E290" s="135"/>
      <c r="F290" s="135"/>
      <c r="G290" s="135"/>
      <c r="H290" s="135"/>
      <c r="I290" s="135"/>
      <c r="J290" s="135"/>
      <c r="K290" s="135"/>
    </row>
    <row r="291" spans="1:11">
      <c r="A291" s="35"/>
      <c r="B291" s="135"/>
      <c r="C291" s="135"/>
      <c r="D291" s="135"/>
      <c r="E291" s="135"/>
      <c r="F291" s="135"/>
      <c r="G291" s="135"/>
      <c r="H291" s="135"/>
      <c r="I291" s="135"/>
      <c r="J291" s="135"/>
      <c r="K291" s="135"/>
    </row>
    <row r="292" spans="1:11">
      <c r="A292" s="35"/>
      <c r="B292" s="135"/>
      <c r="C292" s="135"/>
      <c r="D292" s="135"/>
      <c r="E292" s="135"/>
      <c r="F292" s="135"/>
      <c r="G292" s="135"/>
      <c r="H292" s="135"/>
      <c r="I292" s="135"/>
      <c r="J292" s="135"/>
      <c r="K292" s="135"/>
    </row>
    <row r="293" spans="1:11">
      <c r="A293" s="35"/>
      <c r="B293" s="135"/>
      <c r="C293" s="135"/>
      <c r="D293" s="135"/>
      <c r="E293" s="135"/>
      <c r="F293" s="135"/>
      <c r="G293" s="135"/>
      <c r="H293" s="135"/>
      <c r="I293" s="135"/>
      <c r="J293" s="135"/>
      <c r="K293" s="135"/>
    </row>
    <row r="294" spans="1:11">
      <c r="A294" s="35"/>
      <c r="B294" s="135"/>
      <c r="C294" s="135"/>
      <c r="D294" s="135"/>
      <c r="E294" s="135"/>
      <c r="F294" s="135"/>
      <c r="G294" s="135"/>
      <c r="H294" s="135"/>
      <c r="I294" s="135"/>
      <c r="J294" s="135"/>
      <c r="K294" s="135"/>
    </row>
    <row r="295" spans="1:11">
      <c r="A295" s="35"/>
      <c r="B295" s="135"/>
      <c r="C295" s="135"/>
      <c r="D295" s="135"/>
      <c r="E295" s="135"/>
      <c r="F295" s="135"/>
      <c r="G295" s="135"/>
      <c r="H295" s="135"/>
      <c r="I295" s="135"/>
      <c r="J295" s="135"/>
      <c r="K295" s="135"/>
    </row>
    <row r="296" spans="1:11">
      <c r="A296" s="35"/>
      <c r="B296" s="135"/>
      <c r="C296" s="135"/>
      <c r="D296" s="135"/>
      <c r="E296" s="135"/>
      <c r="F296" s="135"/>
      <c r="G296" s="135"/>
      <c r="H296" s="135"/>
      <c r="I296" s="135"/>
      <c r="J296" s="135"/>
      <c r="K296" s="135"/>
    </row>
    <row r="297" spans="1:11">
      <c r="A297" s="35"/>
      <c r="B297" s="135"/>
      <c r="C297" s="135"/>
      <c r="D297" s="135"/>
      <c r="E297" s="135"/>
      <c r="F297" s="135"/>
      <c r="G297" s="135"/>
      <c r="H297" s="135"/>
      <c r="I297" s="135"/>
      <c r="J297" s="135"/>
      <c r="K297" s="135"/>
    </row>
    <row r="298" spans="1:11">
      <c r="A298" s="35"/>
      <c r="B298" s="135"/>
      <c r="C298" s="135"/>
      <c r="D298" s="135"/>
      <c r="E298" s="135"/>
      <c r="F298" s="135"/>
      <c r="G298" s="135"/>
      <c r="H298" s="135"/>
      <c r="I298" s="135"/>
      <c r="J298" s="135"/>
      <c r="K298" s="135"/>
    </row>
    <row r="299" spans="1:11">
      <c r="A299" s="35"/>
      <c r="B299" s="135"/>
      <c r="C299" s="135"/>
      <c r="D299" s="135"/>
      <c r="E299" s="135"/>
      <c r="F299" s="135"/>
      <c r="G299" s="135"/>
      <c r="H299" s="135"/>
      <c r="I299" s="135"/>
      <c r="J299" s="135"/>
      <c r="K299" s="135"/>
    </row>
    <row r="300" spans="1:11" s="37" customFormat="1" ht="21" customHeight="1">
      <c r="A300" s="139"/>
      <c r="B300" s="141"/>
      <c r="C300" s="141"/>
      <c r="D300" s="141"/>
      <c r="E300" s="141"/>
      <c r="F300" s="141"/>
      <c r="G300" s="141"/>
      <c r="H300" s="141"/>
      <c r="I300" s="141"/>
      <c r="J300" s="141"/>
      <c r="K300" s="141"/>
    </row>
  </sheetData>
  <phoneticPr fontId="30" type="noConversion"/>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9">
    <tabColor rgb="FF92D050"/>
  </sheetPr>
  <dimension ref="A1:P35"/>
  <sheetViews>
    <sheetView zoomScale="98" zoomScaleNormal="98" workbookViewId="0">
      <selection activeCell="A6" sqref="A6:B6"/>
    </sheetView>
  </sheetViews>
  <sheetFormatPr defaultColWidth="12.6640625" defaultRowHeight="12"/>
  <cols>
    <col min="1" max="1" width="10.109375" style="35" customWidth="1"/>
    <col min="2" max="2" width="13.44140625" style="35" bestFit="1" customWidth="1"/>
    <col min="3" max="3" width="9.5546875" style="35" bestFit="1" customWidth="1"/>
    <col min="4" max="4" width="9.77734375" style="35" bestFit="1" customWidth="1"/>
    <col min="5" max="5" width="19.77734375" style="35" bestFit="1" customWidth="1"/>
    <col min="6" max="6" width="11.88671875" style="35" customWidth="1"/>
    <col min="7" max="7" width="13" style="35" customWidth="1"/>
    <col min="8" max="8" width="21" style="35" bestFit="1" customWidth="1"/>
    <col min="9" max="9" width="12.6640625" style="35"/>
    <col min="10" max="10" width="16.77734375" style="35" customWidth="1"/>
    <col min="11" max="12" width="12.6640625" style="35"/>
    <col min="13" max="13" width="27.21875" style="35" bestFit="1" customWidth="1"/>
    <col min="14" max="14" width="28.77734375" style="35" bestFit="1" customWidth="1"/>
    <col min="15" max="15" width="17.6640625" style="35" bestFit="1" customWidth="1"/>
    <col min="16" max="16384" width="12.6640625" style="35"/>
  </cols>
  <sheetData>
    <row r="1" spans="1:8" s="36" customFormat="1">
      <c r="A1" s="101" t="s">
        <v>279</v>
      </c>
      <c r="B1" s="53" t="s">
        <v>280</v>
      </c>
    </row>
    <row r="2" spans="1:8" s="36" customFormat="1"/>
    <row r="3" spans="1:8" s="36" customFormat="1">
      <c r="A3" s="36" t="s">
        <v>2</v>
      </c>
      <c r="B3" s="56" t="s">
        <v>281</v>
      </c>
    </row>
    <row r="4" spans="1:8" s="36" customFormat="1">
      <c r="A4" s="36" t="s">
        <v>4</v>
      </c>
      <c r="B4" s="174" t="s">
        <v>471</v>
      </c>
    </row>
    <row r="5" spans="1:8" s="36" customFormat="1">
      <c r="A5" s="36" t="s">
        <v>6</v>
      </c>
      <c r="B5" s="36" t="s">
        <v>7</v>
      </c>
    </row>
    <row r="6" spans="1:8" s="36" customFormat="1">
      <c r="A6" s="12" t="s">
        <v>536</v>
      </c>
      <c r="B6" s="176" t="s">
        <v>537</v>
      </c>
    </row>
    <row r="7" spans="1:8" s="36" customFormat="1"/>
    <row r="8" spans="1:8" s="112" customFormat="1">
      <c r="A8" s="142" t="s">
        <v>8</v>
      </c>
      <c r="B8" s="112" t="s">
        <v>282</v>
      </c>
      <c r="C8" s="112" t="s">
        <v>283</v>
      </c>
      <c r="D8" s="112" t="s">
        <v>284</v>
      </c>
      <c r="E8" s="112" t="s">
        <v>285</v>
      </c>
      <c r="F8" s="112" t="s">
        <v>103</v>
      </c>
      <c r="G8" s="112" t="s">
        <v>11</v>
      </c>
      <c r="H8" s="112" t="s">
        <v>286</v>
      </c>
    </row>
    <row r="9" spans="1:8">
      <c r="A9" s="143">
        <v>2015</v>
      </c>
      <c r="B9" s="144">
        <v>11.170692000000001</v>
      </c>
      <c r="C9" s="144">
        <v>7.7600020000000001</v>
      </c>
      <c r="D9" s="144">
        <v>3.6801149999999998</v>
      </c>
      <c r="E9" s="144">
        <v>0.55583700000000003</v>
      </c>
      <c r="F9" s="144">
        <v>0.160053</v>
      </c>
      <c r="G9" s="145">
        <f>SUM(B9:F9)</f>
        <v>23.326699000000005</v>
      </c>
      <c r="H9" s="146">
        <v>11.777418773000001</v>
      </c>
    </row>
    <row r="10" spans="1:8">
      <c r="A10" s="143">
        <v>2016</v>
      </c>
      <c r="B10" s="144">
        <v>11.686063000000001</v>
      </c>
      <c r="C10" s="144">
        <v>8.0287009999999999</v>
      </c>
      <c r="D10" s="144">
        <v>3.693937</v>
      </c>
      <c r="E10" s="144">
        <v>0.72338400000000003</v>
      </c>
      <c r="F10" s="144">
        <v>7.8508999999999995E-2</v>
      </c>
      <c r="G10" s="145">
        <f t="shared" ref="G10:G18" si="0">SUM(B10:F10)</f>
        <v>24.210594</v>
      </c>
      <c r="H10" s="146">
        <v>11.448318789</v>
      </c>
    </row>
    <row r="11" spans="1:8">
      <c r="A11" s="143">
        <v>2017</v>
      </c>
      <c r="B11" s="144">
        <v>12.301328</v>
      </c>
      <c r="C11" s="144">
        <v>8.3017079999999996</v>
      </c>
      <c r="D11" s="144">
        <v>3.712126</v>
      </c>
      <c r="E11" s="144">
        <v>0.70935800000000004</v>
      </c>
      <c r="F11" s="144">
        <v>0.232404</v>
      </c>
      <c r="G11" s="145">
        <f t="shared" si="0"/>
        <v>25.256924000000001</v>
      </c>
      <c r="H11" s="146">
        <v>13.2974602629939</v>
      </c>
    </row>
    <row r="12" spans="1:8">
      <c r="A12" s="143">
        <v>2018</v>
      </c>
      <c r="B12" s="144">
        <v>12.000477999999999</v>
      </c>
      <c r="C12" s="144">
        <v>8.5327830000000002</v>
      </c>
      <c r="D12" s="144">
        <v>3.3361890000000001</v>
      </c>
      <c r="E12" s="144">
        <v>0.69826500000000002</v>
      </c>
      <c r="F12" s="144">
        <v>0.39703899999999998</v>
      </c>
      <c r="G12" s="145">
        <f t="shared" si="0"/>
        <v>24.964753999999999</v>
      </c>
      <c r="H12" s="146">
        <v>14.162992858999999</v>
      </c>
    </row>
    <row r="13" spans="1:8">
      <c r="A13" s="143">
        <v>2019</v>
      </c>
      <c r="B13" s="144">
        <v>13.348106</v>
      </c>
      <c r="C13" s="144">
        <v>8.5652910000000002</v>
      </c>
      <c r="D13" s="144">
        <v>2.957795</v>
      </c>
      <c r="E13" s="144">
        <v>0.74690900000000005</v>
      </c>
      <c r="F13" s="144">
        <v>0.45378299999999999</v>
      </c>
      <c r="G13" s="145">
        <f t="shared" si="0"/>
        <v>26.071884000000001</v>
      </c>
      <c r="H13" s="146">
        <v>14.844685720999999</v>
      </c>
    </row>
    <row r="14" spans="1:8">
      <c r="A14" s="143">
        <v>2020</v>
      </c>
      <c r="B14" s="144">
        <v>12.819616999999999</v>
      </c>
      <c r="C14" s="144">
        <v>8.7064760000000003</v>
      </c>
      <c r="D14" s="144">
        <v>3.0027900000000001</v>
      </c>
      <c r="E14" s="144">
        <v>0.764096</v>
      </c>
      <c r="F14" s="144">
        <v>0.47970699999999999</v>
      </c>
      <c r="G14" s="145">
        <f t="shared" si="0"/>
        <v>25.772686</v>
      </c>
      <c r="H14" s="146">
        <v>14.612483261</v>
      </c>
    </row>
    <row r="15" spans="1:8">
      <c r="A15" s="143">
        <v>2021</v>
      </c>
      <c r="B15" s="144">
        <v>12.096995</v>
      </c>
      <c r="C15" s="144">
        <v>8.8997130000000002</v>
      </c>
      <c r="D15" s="144">
        <v>2.9510139999999998</v>
      </c>
      <c r="E15" s="144">
        <v>0.79976599999999998</v>
      </c>
      <c r="F15" s="144">
        <v>0.49956</v>
      </c>
      <c r="G15" s="145">
        <f t="shared" si="0"/>
        <v>25.247047999999996</v>
      </c>
      <c r="H15" s="146">
        <v>15.02116985</v>
      </c>
    </row>
    <row r="16" spans="1:8">
      <c r="A16" s="143">
        <v>2022</v>
      </c>
      <c r="B16" s="144">
        <v>12.235552999999999</v>
      </c>
      <c r="C16" s="144">
        <v>9.1550010000000004</v>
      </c>
      <c r="D16" s="144">
        <v>2.697892</v>
      </c>
      <c r="E16" s="144">
        <v>0.84371399999999996</v>
      </c>
      <c r="F16" s="144">
        <v>0.60539799999999999</v>
      </c>
      <c r="G16" s="145">
        <f t="shared" si="0"/>
        <v>25.537558000000001</v>
      </c>
      <c r="H16" s="146">
        <v>15.05850538606</v>
      </c>
    </row>
    <row r="17" spans="1:16">
      <c r="A17" s="143">
        <v>2023</v>
      </c>
      <c r="B17" s="144">
        <v>11.593589</v>
      </c>
      <c r="C17" s="144">
        <v>9.3287669999999991</v>
      </c>
      <c r="D17" s="144">
        <v>1.8897189999999999</v>
      </c>
      <c r="E17" s="144">
        <v>0.89206200000000002</v>
      </c>
      <c r="F17" s="144">
        <v>0.62536999999999998</v>
      </c>
      <c r="G17" s="145">
        <f t="shared" si="0"/>
        <v>24.329507</v>
      </c>
      <c r="H17" s="146">
        <v>15.719782613683112</v>
      </c>
    </row>
    <row r="18" spans="1:16">
      <c r="A18" s="143">
        <v>2024</v>
      </c>
      <c r="B18" s="144">
        <v>11.441401000000001</v>
      </c>
      <c r="C18" s="144">
        <v>9.8603149999999999</v>
      </c>
      <c r="D18" s="144">
        <v>1.885132</v>
      </c>
      <c r="E18" s="144">
        <v>0.93226299999999995</v>
      </c>
      <c r="F18" s="144">
        <v>0.65173999999999999</v>
      </c>
      <c r="G18" s="145">
        <f t="shared" si="0"/>
        <v>24.770850999999997</v>
      </c>
      <c r="H18" s="146">
        <v>16.44391847835157</v>
      </c>
    </row>
    <row r="20" spans="1:16">
      <c r="A20" s="147"/>
      <c r="B20" s="148"/>
      <c r="C20" s="148"/>
      <c r="D20" s="148"/>
      <c r="E20" s="148"/>
      <c r="F20" s="148"/>
      <c r="G20" s="148"/>
      <c r="M20" s="171"/>
      <c r="N20" s="171"/>
      <c r="O20" s="171"/>
      <c r="P20" s="171"/>
    </row>
    <row r="22" spans="1:16">
      <c r="B22" s="115"/>
      <c r="M22" s="114"/>
      <c r="N22" s="114"/>
      <c r="O22" s="114"/>
      <c r="P22" s="114"/>
    </row>
    <row r="23" spans="1:16">
      <c r="J23" s="57"/>
      <c r="K23" s="57"/>
      <c r="L23" s="57"/>
      <c r="M23" s="114"/>
      <c r="N23" s="114"/>
      <c r="O23" s="114"/>
      <c r="P23" s="114"/>
    </row>
    <row r="24" spans="1:16">
      <c r="M24" s="114"/>
      <c r="N24" s="114"/>
      <c r="O24" s="114"/>
      <c r="P24" s="114"/>
    </row>
    <row r="25" spans="1:16">
      <c r="M25" s="114"/>
      <c r="N25" s="114"/>
      <c r="O25" s="114"/>
      <c r="P25" s="114"/>
    </row>
    <row r="26" spans="1:16">
      <c r="M26" s="114"/>
      <c r="N26" s="114"/>
      <c r="O26" s="114"/>
      <c r="P26" s="114"/>
    </row>
    <row r="27" spans="1:16">
      <c r="M27" s="114"/>
      <c r="N27" s="114"/>
      <c r="O27" s="114"/>
      <c r="P27" s="114"/>
    </row>
    <row r="28" spans="1:16">
      <c r="M28" s="114"/>
      <c r="N28" s="114"/>
      <c r="O28" s="114"/>
      <c r="P28" s="114"/>
    </row>
    <row r="29" spans="1:16">
      <c r="M29" s="114"/>
      <c r="N29" s="114"/>
      <c r="O29" s="114"/>
      <c r="P29" s="114"/>
    </row>
    <row r="30" spans="1:16">
      <c r="M30" s="114"/>
      <c r="N30" s="114"/>
      <c r="O30" s="114"/>
      <c r="P30" s="114"/>
    </row>
    <row r="31" spans="1:16">
      <c r="M31" s="114"/>
      <c r="N31" s="114"/>
      <c r="O31" s="114"/>
      <c r="P31" s="114"/>
    </row>
    <row r="32" spans="1:16">
      <c r="M32" s="114"/>
      <c r="N32" s="114"/>
      <c r="O32" s="114"/>
      <c r="P32" s="114"/>
    </row>
    <row r="33" spans="13:16">
      <c r="M33" s="114"/>
      <c r="N33" s="114"/>
      <c r="O33" s="114"/>
      <c r="P33" s="114"/>
    </row>
    <row r="34" spans="13:16">
      <c r="M34" s="114"/>
      <c r="N34" s="114"/>
      <c r="O34" s="114"/>
      <c r="P34" s="114"/>
    </row>
    <row r="35" spans="13:16">
      <c r="M35" s="114"/>
      <c r="N35" s="114"/>
      <c r="O35" s="114"/>
      <c r="P35" s="114"/>
    </row>
  </sheetData>
  <phoneticPr fontId="30" type="noConversion"/>
  <pageMargins left="0.7" right="0.7" top="0.75" bottom="0.75" header="0.3" footer="0.3"/>
  <pageSetup paperSize="9" orientation="portrait" r:id="rId1"/>
  <ignoredErrors>
    <ignoredError sqref="G9:G18" formulaRange="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3">
    <tabColor rgb="FF92D050"/>
  </sheetPr>
  <dimension ref="A1:N22"/>
  <sheetViews>
    <sheetView workbookViewId="0">
      <selection activeCell="A6" sqref="A6:B6"/>
    </sheetView>
  </sheetViews>
  <sheetFormatPr defaultColWidth="12.6640625" defaultRowHeight="14.25"/>
  <cols>
    <col min="1" max="1" width="12.6640625" style="200"/>
    <col min="2" max="4" width="26.6640625" style="200" customWidth="1"/>
    <col min="5" max="7" width="12.6640625" style="200"/>
    <col min="8" max="8" width="16.6640625" style="200" customWidth="1"/>
    <col min="9" max="16384" width="12.6640625" style="200"/>
  </cols>
  <sheetData>
    <row r="1" spans="1:14" s="174" customFormat="1" ht="12">
      <c r="A1" s="195" t="s">
        <v>287</v>
      </c>
      <c r="B1" s="253" t="s">
        <v>545</v>
      </c>
    </row>
    <row r="2" spans="1:14" s="174" customFormat="1" ht="12"/>
    <row r="3" spans="1:14" s="174" customFormat="1" ht="12">
      <c r="A3" s="174" t="s">
        <v>2</v>
      </c>
      <c r="B3" s="196" t="s">
        <v>288</v>
      </c>
    </row>
    <row r="4" spans="1:14" s="174" customFormat="1" ht="12">
      <c r="A4" s="174" t="s">
        <v>4</v>
      </c>
      <c r="B4" s="236" t="s">
        <v>546</v>
      </c>
    </row>
    <row r="5" spans="1:14" s="174" customFormat="1" ht="12">
      <c r="A5" s="174" t="s">
        <v>6</v>
      </c>
      <c r="B5" s="174" t="s">
        <v>7</v>
      </c>
    </row>
    <row r="6" spans="1:14" s="174" customFormat="1" ht="12">
      <c r="A6" s="12" t="s">
        <v>536</v>
      </c>
      <c r="B6" s="176" t="s">
        <v>537</v>
      </c>
    </row>
    <row r="7" spans="1:14" s="174" customFormat="1" ht="12">
      <c r="A7" s="12"/>
      <c r="B7" s="176"/>
    </row>
    <row r="8" spans="1:14" s="102" customFormat="1" ht="12">
      <c r="A8" s="102" t="s">
        <v>8</v>
      </c>
      <c r="B8" s="102" t="s">
        <v>289</v>
      </c>
      <c r="C8" s="102" t="s">
        <v>290</v>
      </c>
      <c r="D8" s="102" t="s">
        <v>291</v>
      </c>
      <c r="E8" s="102" t="s">
        <v>286</v>
      </c>
    </row>
    <row r="9" spans="1:14" s="12" customFormat="1" ht="12">
      <c r="A9" s="191">
        <v>2015</v>
      </c>
      <c r="B9" s="26">
        <v>410526</v>
      </c>
      <c r="C9" s="26">
        <v>128877</v>
      </c>
      <c r="D9" s="26">
        <v>48760</v>
      </c>
      <c r="E9" s="104">
        <v>2.683405</v>
      </c>
      <c r="F9" s="26"/>
      <c r="G9" s="198"/>
      <c r="H9" s="198"/>
      <c r="L9" s="109"/>
      <c r="M9" s="109"/>
      <c r="N9" s="109"/>
    </row>
    <row r="10" spans="1:14" s="12" customFormat="1" ht="12">
      <c r="A10" s="191">
        <v>2016</v>
      </c>
      <c r="B10" s="26">
        <v>340178</v>
      </c>
      <c r="C10" s="26">
        <v>209415</v>
      </c>
      <c r="D10" s="26">
        <v>72797</v>
      </c>
      <c r="E10" s="104">
        <v>3.0338848860000001</v>
      </c>
      <c r="F10" s="26"/>
      <c r="G10" s="198"/>
      <c r="H10" s="198"/>
      <c r="L10" s="109"/>
      <c r="M10" s="109"/>
      <c r="N10" s="109"/>
    </row>
    <row r="11" spans="1:14" s="12" customFormat="1" ht="12">
      <c r="A11" s="191">
        <v>2017</v>
      </c>
      <c r="B11" s="26">
        <v>352398</v>
      </c>
      <c r="C11" s="26">
        <v>219392</v>
      </c>
      <c r="D11" s="26">
        <v>69274</v>
      </c>
      <c r="E11" s="104">
        <v>3.2766146960000002</v>
      </c>
      <c r="F11" s="26"/>
      <c r="G11" s="198"/>
      <c r="H11" s="198"/>
      <c r="L11" s="109"/>
      <c r="M11" s="109"/>
      <c r="N11" s="109"/>
    </row>
    <row r="12" spans="1:14" s="12" customFormat="1" ht="12">
      <c r="A12" s="191">
        <v>2018</v>
      </c>
      <c r="B12" s="26">
        <v>384632</v>
      </c>
      <c r="C12" s="26">
        <v>195756</v>
      </c>
      <c r="D12" s="26">
        <v>68138</v>
      </c>
      <c r="E12" s="104">
        <v>3.3970440800000001</v>
      </c>
      <c r="F12" s="26"/>
      <c r="G12" s="198"/>
      <c r="H12" s="198"/>
      <c r="L12" s="109"/>
      <c r="M12" s="109"/>
      <c r="N12" s="109"/>
    </row>
    <row r="13" spans="1:14" s="12" customFormat="1" ht="12">
      <c r="A13" s="191">
        <v>2019</v>
      </c>
      <c r="B13" s="26">
        <v>400845</v>
      </c>
      <c r="C13" s="26">
        <v>207277</v>
      </c>
      <c r="D13" s="26">
        <v>68430</v>
      </c>
      <c r="E13" s="104">
        <v>3.5662281550000001</v>
      </c>
      <c r="F13" s="26"/>
      <c r="G13" s="198"/>
      <c r="H13" s="198"/>
      <c r="L13" s="109"/>
      <c r="M13" s="109"/>
      <c r="N13" s="109"/>
    </row>
    <row r="14" spans="1:14" s="12" customFormat="1" ht="12">
      <c r="A14" s="191">
        <v>2020</v>
      </c>
      <c r="B14" s="26">
        <v>409573</v>
      </c>
      <c r="C14" s="26">
        <v>206104</v>
      </c>
      <c r="D14" s="26">
        <v>70979</v>
      </c>
      <c r="E14" s="104">
        <v>3.550150183</v>
      </c>
      <c r="F14" s="26"/>
      <c r="G14" s="198"/>
      <c r="H14" s="198"/>
      <c r="L14" s="109"/>
      <c r="M14" s="109"/>
      <c r="N14" s="109"/>
    </row>
    <row r="15" spans="1:14" s="12" customFormat="1" ht="12">
      <c r="A15" s="191">
        <v>2021</v>
      </c>
      <c r="B15" s="26">
        <v>433580</v>
      </c>
      <c r="C15" s="26">
        <v>216131</v>
      </c>
      <c r="D15" s="26">
        <v>70432</v>
      </c>
      <c r="E15" s="104">
        <v>3.893691563</v>
      </c>
      <c r="F15" s="26"/>
      <c r="G15" s="198"/>
      <c r="H15" s="198"/>
      <c r="L15" s="109"/>
      <c r="M15" s="109"/>
      <c r="N15" s="109"/>
    </row>
    <row r="16" spans="1:14" s="12" customFormat="1" ht="12">
      <c r="A16" s="191">
        <v>2022</v>
      </c>
      <c r="B16" s="26">
        <v>470315</v>
      </c>
      <c r="C16" s="26">
        <v>226221</v>
      </c>
      <c r="D16" s="26">
        <v>62118</v>
      </c>
      <c r="E16" s="104">
        <v>4.2301998499744338</v>
      </c>
      <c r="F16" s="26"/>
      <c r="G16" s="198"/>
      <c r="H16" s="198"/>
      <c r="J16" s="162"/>
      <c r="L16" s="109"/>
      <c r="M16" s="109"/>
      <c r="N16" s="109"/>
    </row>
    <row r="17" spans="1:14" s="12" customFormat="1" ht="12">
      <c r="A17" s="191">
        <v>2023</v>
      </c>
      <c r="B17" s="26">
        <v>493956</v>
      </c>
      <c r="C17" s="26">
        <v>227431</v>
      </c>
      <c r="D17" s="26">
        <v>62871</v>
      </c>
      <c r="E17" s="104">
        <v>4.556303316790018</v>
      </c>
      <c r="F17" s="26"/>
      <c r="G17" s="198"/>
      <c r="H17" s="198"/>
      <c r="L17" s="109"/>
      <c r="M17" s="109"/>
      <c r="N17" s="109"/>
    </row>
    <row r="18" spans="1:14" s="12" customFormat="1" ht="12">
      <c r="A18" s="191">
        <v>2024</v>
      </c>
      <c r="B18" s="264">
        <v>508988</v>
      </c>
      <c r="C18" s="26">
        <v>234737</v>
      </c>
      <c r="D18" s="26">
        <v>64190</v>
      </c>
      <c r="E18" s="104">
        <v>5.1262586560363248</v>
      </c>
      <c r="F18" s="26"/>
      <c r="G18" s="109"/>
      <c r="H18" s="198"/>
      <c r="J18" s="109"/>
      <c r="L18" s="109"/>
      <c r="M18" s="109"/>
      <c r="N18" s="109"/>
    </row>
    <row r="19" spans="1:14" s="12" customFormat="1" ht="12">
      <c r="A19" s="103"/>
      <c r="B19" s="264"/>
      <c r="C19" s="26"/>
      <c r="D19" s="26"/>
      <c r="E19" s="26"/>
      <c r="F19" s="26"/>
    </row>
    <row r="20" spans="1:14" s="12" customFormat="1" ht="12">
      <c r="B20" s="264"/>
      <c r="C20" s="264"/>
      <c r="D20" s="264"/>
      <c r="E20" s="26"/>
      <c r="F20" s="26"/>
    </row>
    <row r="21" spans="1:14" s="12" customFormat="1" ht="12">
      <c r="B21" s="26"/>
      <c r="C21" s="26"/>
      <c r="D21" s="26"/>
      <c r="E21" s="26"/>
      <c r="F21" s="26"/>
    </row>
    <row r="22" spans="1:14">
      <c r="B22" s="265"/>
      <c r="C22" s="265"/>
      <c r="D22" s="265"/>
      <c r="E22" s="265"/>
      <c r="F22" s="265"/>
    </row>
  </sheetData>
  <phoneticPr fontId="30" type="noConversion"/>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A82C6-E2A3-4C14-9D6E-4772D3A0AA8B}">
  <sheetPr codeName="Sheet11">
    <tabColor rgb="FF92D050"/>
    <pageSetUpPr fitToPage="1"/>
  </sheetPr>
  <dimension ref="A1:Q21"/>
  <sheetViews>
    <sheetView workbookViewId="0">
      <selection activeCell="A6" sqref="A6:B6"/>
    </sheetView>
  </sheetViews>
  <sheetFormatPr defaultRowHeight="16.5"/>
  <cols>
    <col min="2" max="2" width="6.6640625" bestFit="1" customWidth="1"/>
    <col min="3" max="3" width="14.5546875" bestFit="1" customWidth="1"/>
    <col min="4" max="4" width="14.109375" bestFit="1" customWidth="1"/>
    <col min="5" max="5" width="19.6640625" bestFit="1" customWidth="1"/>
    <col min="6" max="6" width="12.88671875" bestFit="1" customWidth="1"/>
    <col min="7" max="7" width="12.88671875" customWidth="1"/>
  </cols>
  <sheetData>
    <row r="1" spans="1:17" s="20" customFormat="1" ht="12">
      <c r="A1" s="20" t="s">
        <v>292</v>
      </c>
      <c r="B1" s="102" t="s">
        <v>472</v>
      </c>
    </row>
    <row r="2" spans="1:17" s="12" customFormat="1" ht="12"/>
    <row r="3" spans="1:17" s="12" customFormat="1" ht="12">
      <c r="A3" s="12" t="s">
        <v>2</v>
      </c>
      <c r="B3" s="12" t="s">
        <v>293</v>
      </c>
    </row>
    <row r="4" spans="1:17" s="12" customFormat="1" ht="12">
      <c r="A4" s="12" t="s">
        <v>294</v>
      </c>
      <c r="B4" s="172" t="s">
        <v>295</v>
      </c>
    </row>
    <row r="5" spans="1:17" s="12" customFormat="1" ht="12">
      <c r="A5" s="12" t="s">
        <v>6</v>
      </c>
      <c r="B5" s="12" t="s">
        <v>7</v>
      </c>
    </row>
    <row r="6" spans="1:17" s="12" customFormat="1" ht="12">
      <c r="A6" s="12" t="s">
        <v>536</v>
      </c>
      <c r="B6" s="176" t="s">
        <v>537</v>
      </c>
    </row>
    <row r="7" spans="1:17" s="12" customFormat="1" ht="12">
      <c r="A7" s="13"/>
      <c r="B7" s="176"/>
    </row>
    <row r="8" spans="1:17" s="12" customFormat="1" ht="12">
      <c r="A8" s="12" t="s">
        <v>296</v>
      </c>
    </row>
    <row r="9" spans="1:17" s="12" customFormat="1" ht="12"/>
    <row r="10" spans="1:17" s="12" customFormat="1" ht="12">
      <c r="A10" s="12" t="s">
        <v>8</v>
      </c>
      <c r="B10" s="12" t="s">
        <v>297</v>
      </c>
      <c r="C10" s="12" t="s">
        <v>298</v>
      </c>
      <c r="D10" s="12" t="s">
        <v>299</v>
      </c>
      <c r="E10" s="12" t="s">
        <v>300</v>
      </c>
      <c r="F10" s="12" t="s">
        <v>301</v>
      </c>
      <c r="G10" s="12" t="s">
        <v>11</v>
      </c>
      <c r="J10" s="102"/>
      <c r="K10" s="102"/>
      <c r="L10" s="102"/>
      <c r="M10" s="102"/>
      <c r="N10" s="102"/>
      <c r="O10" s="102"/>
      <c r="P10" s="102"/>
      <c r="Q10" s="102"/>
    </row>
    <row r="11" spans="1:17" s="12" customFormat="1" ht="12">
      <c r="A11" s="34" t="s">
        <v>65</v>
      </c>
      <c r="B11" s="170">
        <v>57105</v>
      </c>
      <c r="C11" s="170">
        <v>273778</v>
      </c>
      <c r="D11" s="170">
        <v>57567</v>
      </c>
      <c r="E11" s="170">
        <v>672685</v>
      </c>
      <c r="F11" s="170">
        <v>69408</v>
      </c>
      <c r="G11" s="170">
        <f>SUM(B11:F11)</f>
        <v>1130543</v>
      </c>
    </row>
    <row r="12" spans="1:17" s="12" customFormat="1" ht="12">
      <c r="A12" s="34" t="s">
        <v>66</v>
      </c>
      <c r="B12" s="170">
        <v>57147</v>
      </c>
      <c r="C12" s="170">
        <v>292380</v>
      </c>
      <c r="D12" s="170">
        <v>63766</v>
      </c>
      <c r="E12" s="170">
        <v>757482</v>
      </c>
      <c r="F12" s="170">
        <v>82110</v>
      </c>
      <c r="G12" s="170">
        <f t="shared" ref="G12:G18" si="0">SUM(B12:F12)</f>
        <v>1252885</v>
      </c>
    </row>
    <row r="13" spans="1:17" s="12" customFormat="1" ht="12">
      <c r="A13" s="34" t="s">
        <v>67</v>
      </c>
      <c r="B13" s="170">
        <v>58038</v>
      </c>
      <c r="C13" s="170">
        <v>306691</v>
      </c>
      <c r="D13" s="170">
        <v>66917</v>
      </c>
      <c r="E13" s="170">
        <v>833892</v>
      </c>
      <c r="F13" s="170">
        <v>89379</v>
      </c>
      <c r="G13" s="170">
        <f t="shared" si="0"/>
        <v>1354917</v>
      </c>
    </row>
    <row r="14" spans="1:17" s="12" customFormat="1" ht="12">
      <c r="A14" s="34" t="s">
        <v>68</v>
      </c>
      <c r="B14" s="170">
        <v>53844</v>
      </c>
      <c r="C14" s="170">
        <v>358048</v>
      </c>
      <c r="D14" s="170">
        <v>72392</v>
      </c>
      <c r="E14" s="170">
        <v>816934</v>
      </c>
      <c r="F14" s="170">
        <v>92804</v>
      </c>
      <c r="G14" s="170">
        <f t="shared" si="0"/>
        <v>1394022</v>
      </c>
    </row>
    <row r="15" spans="1:17" s="12" customFormat="1" ht="12">
      <c r="A15" s="34" t="s">
        <v>69</v>
      </c>
      <c r="B15" s="170">
        <v>54252</v>
      </c>
      <c r="C15" s="170">
        <v>360410</v>
      </c>
      <c r="D15" s="170">
        <v>74454</v>
      </c>
      <c r="E15" s="170">
        <v>892929</v>
      </c>
      <c r="F15" s="170">
        <v>89526</v>
      </c>
      <c r="G15" s="170">
        <f t="shared" si="0"/>
        <v>1471571</v>
      </c>
    </row>
    <row r="16" spans="1:17" s="12" customFormat="1" ht="12">
      <c r="A16" s="34" t="s">
        <v>70</v>
      </c>
      <c r="B16" s="26">
        <v>58369</v>
      </c>
      <c r="C16" s="26">
        <v>339288</v>
      </c>
      <c r="D16" s="26">
        <v>82139</v>
      </c>
      <c r="E16" s="26">
        <v>981572</v>
      </c>
      <c r="F16" s="26">
        <v>103193</v>
      </c>
      <c r="G16" s="170">
        <f t="shared" si="0"/>
        <v>1564561</v>
      </c>
    </row>
    <row r="17" spans="1:7" s="12" customFormat="1" ht="12">
      <c r="A17" s="34" t="s">
        <v>71</v>
      </c>
      <c r="B17" s="26">
        <v>66194</v>
      </c>
      <c r="C17" s="26">
        <v>403139</v>
      </c>
      <c r="D17" s="26">
        <v>91230</v>
      </c>
      <c r="E17" s="26">
        <v>1107874</v>
      </c>
      <c r="F17" s="26">
        <v>113851</v>
      </c>
      <c r="G17" s="170">
        <f t="shared" si="0"/>
        <v>1782288</v>
      </c>
    </row>
    <row r="18" spans="1:7" s="12" customFormat="1" ht="12">
      <c r="A18" s="34" t="s">
        <v>463</v>
      </c>
      <c r="B18" s="26">
        <v>70015</v>
      </c>
      <c r="C18" s="26">
        <v>423587</v>
      </c>
      <c r="D18" s="26">
        <v>90616</v>
      </c>
      <c r="E18" s="26">
        <v>1194781</v>
      </c>
      <c r="F18" s="26">
        <v>118228</v>
      </c>
      <c r="G18" s="170">
        <f t="shared" si="0"/>
        <v>1897227</v>
      </c>
    </row>
    <row r="19" spans="1:7" s="12" customFormat="1" ht="12">
      <c r="A19" s="34"/>
      <c r="B19" s="26"/>
      <c r="C19" s="26"/>
      <c r="D19" s="26"/>
      <c r="E19" s="26"/>
      <c r="F19" s="26"/>
      <c r="G19" s="170"/>
    </row>
    <row r="20" spans="1:7" s="12" customFormat="1" ht="12">
      <c r="A20" s="34"/>
      <c r="B20" s="26"/>
      <c r="C20" s="26"/>
      <c r="D20" s="26"/>
      <c r="E20" s="26"/>
      <c r="F20" s="26"/>
      <c r="G20" s="170"/>
    </row>
    <row r="21" spans="1:7" s="12" customFormat="1" ht="12"/>
  </sheetData>
  <phoneticPr fontId="30" type="noConversion"/>
  <pageMargins left="0.7" right="0.7" top="0.75" bottom="0.75" header="0.3" footer="0.3"/>
  <pageSetup paperSize="9" scale="60" fitToHeight="0" orientation="landscape" r:id="rId1"/>
  <ignoredErrors>
    <ignoredError sqref="A11:A18"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C4352-A146-4A7C-8DC0-214E1603E8CF}">
  <sheetPr codeName="Sheet12">
    <tabColor rgb="FF92D050"/>
  </sheetPr>
  <dimension ref="A1:G21"/>
  <sheetViews>
    <sheetView workbookViewId="0">
      <selection activeCell="A6" sqref="A6:B6"/>
    </sheetView>
  </sheetViews>
  <sheetFormatPr defaultColWidth="9.109375" defaultRowHeight="12.75"/>
  <cols>
    <col min="1" max="1" width="12.21875" style="1" customWidth="1"/>
    <col min="2" max="5" width="20.6640625" style="1" customWidth="1"/>
    <col min="6" max="6" width="9.109375" style="1"/>
    <col min="7" max="8" width="9.6640625" style="1" customWidth="1"/>
    <col min="9" max="9" width="9.109375" style="1"/>
    <col min="10" max="10" width="12.109375" style="1" bestFit="1" customWidth="1"/>
    <col min="11" max="16384" width="9.109375" style="1"/>
  </cols>
  <sheetData>
    <row r="1" spans="1:7" s="3" customFormat="1">
      <c r="A1" s="5" t="s">
        <v>302</v>
      </c>
      <c r="B1" s="2" t="s">
        <v>303</v>
      </c>
    </row>
    <row r="2" spans="1:7" s="3" customFormat="1">
      <c r="A2" s="5"/>
      <c r="B2" s="2"/>
    </row>
    <row r="3" spans="1:7" s="3" customFormat="1">
      <c r="A3" s="3" t="s">
        <v>2</v>
      </c>
      <c r="B3" s="3" t="s">
        <v>129</v>
      </c>
    </row>
    <row r="4" spans="1:7" s="3" customFormat="1">
      <c r="A4" s="3" t="s">
        <v>4</v>
      </c>
      <c r="B4" s="174" t="s">
        <v>304</v>
      </c>
    </row>
    <row r="5" spans="1:7" s="3" customFormat="1">
      <c r="A5" s="3" t="s">
        <v>6</v>
      </c>
      <c r="B5" s="3" t="s">
        <v>7</v>
      </c>
    </row>
    <row r="6" spans="1:7" s="3" customFormat="1">
      <c r="A6" s="12" t="s">
        <v>536</v>
      </c>
      <c r="B6" s="176" t="s">
        <v>537</v>
      </c>
    </row>
    <row r="7" spans="1:7" s="3" customFormat="1">
      <c r="B7" s="10"/>
    </row>
    <row r="8" spans="1:7">
      <c r="B8" s="300" t="s">
        <v>305</v>
      </c>
      <c r="C8" s="300"/>
      <c r="D8" s="300"/>
    </row>
    <row r="9" spans="1:7" s="11" customFormat="1">
      <c r="B9" s="11" t="s">
        <v>306</v>
      </c>
      <c r="C9" s="11" t="s">
        <v>307</v>
      </c>
      <c r="D9" s="11" t="s">
        <v>308</v>
      </c>
      <c r="E9" s="9" t="s">
        <v>11</v>
      </c>
    </row>
    <row r="10" spans="1:7">
      <c r="A10" s="7">
        <v>2018</v>
      </c>
      <c r="B10" s="8">
        <v>0.274571063</v>
      </c>
      <c r="C10" s="8">
        <v>0.22264620299999999</v>
      </c>
      <c r="D10" s="8">
        <v>0.79442217500000001</v>
      </c>
      <c r="E10" s="8">
        <v>1.2916394410000001</v>
      </c>
    </row>
    <row r="11" spans="1:7">
      <c r="A11" s="7">
        <v>2019</v>
      </c>
      <c r="B11" s="8">
        <v>0.30591260199999998</v>
      </c>
      <c r="C11" s="8">
        <v>0.255083157</v>
      </c>
      <c r="D11" s="8">
        <v>0.88748288200000003</v>
      </c>
      <c r="E11" s="8">
        <v>1.4484786409999999</v>
      </c>
    </row>
    <row r="12" spans="1:7">
      <c r="A12" s="7">
        <v>2020</v>
      </c>
      <c r="B12" s="8">
        <v>0.32268481100000002</v>
      </c>
      <c r="C12" s="8">
        <v>0.31228767099999999</v>
      </c>
      <c r="D12" s="8">
        <v>0.96993447099999996</v>
      </c>
      <c r="E12" s="8">
        <v>1.604906953</v>
      </c>
      <c r="F12" s="4"/>
      <c r="G12" s="6"/>
    </row>
    <row r="13" spans="1:7">
      <c r="A13" s="7">
        <v>2021</v>
      </c>
      <c r="B13" s="8">
        <v>0.29151639899999998</v>
      </c>
      <c r="C13" s="8">
        <v>0.31449569900000002</v>
      </c>
      <c r="D13" s="8">
        <v>1.037294714</v>
      </c>
      <c r="E13" s="8">
        <v>1.6433068120000001</v>
      </c>
    </row>
    <row r="14" spans="1:7">
      <c r="A14" s="7">
        <v>2022</v>
      </c>
      <c r="B14" s="8">
        <v>0.35313160300000002</v>
      </c>
      <c r="C14" s="8">
        <v>0.44332460400000001</v>
      </c>
      <c r="D14" s="8">
        <v>1.0845517650000001</v>
      </c>
      <c r="E14" s="8">
        <v>1.8810079720000001</v>
      </c>
    </row>
    <row r="15" spans="1:7">
      <c r="A15" s="7">
        <v>2023</v>
      </c>
      <c r="B15" s="8">
        <v>0.322177033</v>
      </c>
      <c r="C15" s="8">
        <v>0.50213025099999997</v>
      </c>
      <c r="D15" s="8">
        <v>1.382631283</v>
      </c>
      <c r="E15" s="8">
        <v>2.2069385669999999</v>
      </c>
    </row>
    <row r="16" spans="1:7">
      <c r="A16" s="7">
        <v>2024</v>
      </c>
      <c r="B16" s="8">
        <v>0.354001222</v>
      </c>
      <c r="C16" s="8">
        <v>0.58150521700000002</v>
      </c>
      <c r="D16" s="8">
        <v>1.6963505860000001</v>
      </c>
      <c r="E16" s="8">
        <v>2.6318570250000004</v>
      </c>
    </row>
    <row r="18" spans="2:5">
      <c r="B18" s="8"/>
      <c r="C18" s="8"/>
      <c r="D18" s="8"/>
      <c r="E18" s="8"/>
    </row>
    <row r="19" spans="2:5">
      <c r="B19" s="6"/>
      <c r="C19" s="6"/>
      <c r="D19" s="6"/>
      <c r="E19" s="6"/>
    </row>
    <row r="21" spans="2:5">
      <c r="B21" s="6"/>
      <c r="C21" s="6"/>
      <c r="D21" s="6"/>
      <c r="E21" s="6"/>
    </row>
  </sheetData>
  <mergeCells count="1">
    <mergeCell ref="B8:D8"/>
  </mergeCells>
  <pageMargins left="0.7" right="0.7" top="0.75" bottom="0.75" header="0.3" footer="0.3"/>
  <pageSetup paperSize="9" orientation="portrait" horizontalDpi="4294967293"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56BE1-12C0-4C81-A860-BC75F90CE85C}">
  <sheetPr>
    <tabColor rgb="FF92D050"/>
  </sheetPr>
  <dimension ref="A1:P28"/>
  <sheetViews>
    <sheetView workbookViewId="0">
      <selection activeCell="A5" sqref="A5:B5"/>
    </sheetView>
  </sheetViews>
  <sheetFormatPr defaultColWidth="9.109375" defaultRowHeight="12"/>
  <cols>
    <col min="1" max="1" width="14.109375" style="12" customWidth="1"/>
    <col min="2" max="16384" width="9.109375" style="12"/>
  </cols>
  <sheetData>
    <row r="1" spans="1:16">
      <c r="A1" s="12" t="s">
        <v>309</v>
      </c>
      <c r="B1" s="12" t="s">
        <v>310</v>
      </c>
    </row>
    <row r="2" spans="1:16">
      <c r="A2" s="12" t="s">
        <v>2</v>
      </c>
      <c r="B2" s="12" t="s">
        <v>129</v>
      </c>
    </row>
    <row r="3" spans="1:16">
      <c r="A3" s="12" t="s">
        <v>4</v>
      </c>
    </row>
    <row r="4" spans="1:16">
      <c r="A4" s="12" t="s">
        <v>6</v>
      </c>
      <c r="B4" s="241" t="s">
        <v>7</v>
      </c>
    </row>
    <row r="5" spans="1:16">
      <c r="A5" s="12" t="s">
        <v>536</v>
      </c>
      <c r="B5" s="176" t="s">
        <v>537</v>
      </c>
    </row>
    <row r="7" spans="1:16">
      <c r="A7" s="12" t="s">
        <v>311</v>
      </c>
      <c r="B7" s="12" t="s">
        <v>312</v>
      </c>
    </row>
    <row r="8" spans="1:16">
      <c r="A8" s="12" t="s">
        <v>2</v>
      </c>
      <c r="B8" s="12" t="s">
        <v>129</v>
      </c>
    </row>
    <row r="9" spans="1:16">
      <c r="A9" s="12" t="s">
        <v>4</v>
      </c>
    </row>
    <row r="10" spans="1:16">
      <c r="A10" s="12" t="s">
        <v>6</v>
      </c>
      <c r="B10" s="12" t="s">
        <v>7</v>
      </c>
    </row>
    <row r="11" spans="1:16">
      <c r="A11" s="12" t="s">
        <v>536</v>
      </c>
      <c r="B11" s="176" t="s">
        <v>537</v>
      </c>
    </row>
    <row r="13" spans="1:16">
      <c r="A13" s="266"/>
      <c r="B13" s="267" t="s">
        <v>313</v>
      </c>
      <c r="C13" s="267" t="s">
        <v>314</v>
      </c>
    </row>
    <row r="14" spans="1:16">
      <c r="A14" s="268">
        <v>2010</v>
      </c>
      <c r="B14" s="269">
        <v>2.2000000000000002</v>
      </c>
      <c r="C14" s="269">
        <v>1.5</v>
      </c>
      <c r="N14" s="104"/>
      <c r="O14" s="104"/>
      <c r="P14" s="104"/>
    </row>
    <row r="15" spans="1:16">
      <c r="A15" s="267">
        <v>2011</v>
      </c>
      <c r="B15" s="269">
        <v>2.2999999999999998</v>
      </c>
      <c r="C15" s="269">
        <v>1.5</v>
      </c>
      <c r="K15" s="109"/>
      <c r="N15" s="109"/>
      <c r="O15" s="109"/>
      <c r="P15" s="109"/>
    </row>
    <row r="16" spans="1:16">
      <c r="A16" s="267">
        <v>2012</v>
      </c>
      <c r="B16" s="269">
        <v>2.5</v>
      </c>
      <c r="C16" s="269">
        <v>1.6</v>
      </c>
    </row>
    <row r="17" spans="1:3">
      <c r="A17" s="267">
        <v>2013</v>
      </c>
      <c r="B17" s="269">
        <v>2.8</v>
      </c>
      <c r="C17" s="269">
        <v>1.8</v>
      </c>
    </row>
    <row r="18" spans="1:3">
      <c r="A18" s="267">
        <v>2014</v>
      </c>
      <c r="B18" s="269">
        <v>3.1</v>
      </c>
      <c r="C18" s="269">
        <v>2</v>
      </c>
    </row>
    <row r="19" spans="1:3">
      <c r="A19" s="267">
        <v>2015</v>
      </c>
      <c r="B19" s="269">
        <v>3.3</v>
      </c>
      <c r="C19" s="269">
        <v>2.1</v>
      </c>
    </row>
    <row r="20" spans="1:3">
      <c r="A20" s="267">
        <v>2016</v>
      </c>
      <c r="B20" s="269">
        <v>3.5</v>
      </c>
      <c r="C20" s="269">
        <v>2.4</v>
      </c>
    </row>
    <row r="21" spans="1:3">
      <c r="A21" s="268">
        <v>2017</v>
      </c>
      <c r="B21" s="269">
        <v>3.8</v>
      </c>
      <c r="C21" s="269">
        <v>2.5</v>
      </c>
    </row>
    <row r="22" spans="1:3">
      <c r="A22" s="268">
        <v>2018</v>
      </c>
      <c r="B22" s="269">
        <v>4</v>
      </c>
      <c r="C22" s="269">
        <v>2.7</v>
      </c>
    </row>
    <row r="23" spans="1:3">
      <c r="A23" s="268">
        <v>2019</v>
      </c>
      <c r="B23" s="269">
        <v>4.2</v>
      </c>
      <c r="C23" s="269">
        <v>3</v>
      </c>
    </row>
    <row r="24" spans="1:3">
      <c r="A24" s="268">
        <v>2020</v>
      </c>
      <c r="B24" s="269">
        <v>4.8</v>
      </c>
      <c r="C24" s="269">
        <v>3.4</v>
      </c>
    </row>
    <row r="25" spans="1:3">
      <c r="A25" s="268">
        <v>2021</v>
      </c>
      <c r="B25" s="269">
        <v>5.4</v>
      </c>
      <c r="C25" s="269">
        <v>3.7</v>
      </c>
    </row>
    <row r="26" spans="1:3">
      <c r="A26" s="268">
        <v>2022</v>
      </c>
      <c r="B26" s="269">
        <v>5.7</v>
      </c>
      <c r="C26" s="269">
        <v>4</v>
      </c>
    </row>
    <row r="27" spans="1:3">
      <c r="A27" s="268">
        <v>2023</v>
      </c>
      <c r="B27" s="269">
        <v>6</v>
      </c>
      <c r="C27" s="269">
        <v>4.5</v>
      </c>
    </row>
    <row r="28" spans="1:3">
      <c r="A28" s="268">
        <v>2024</v>
      </c>
      <c r="B28" s="269">
        <v>6.4</v>
      </c>
      <c r="C28" s="269">
        <v>4.7</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58278-0871-4B6E-A848-0965CD8C6A07}">
  <sheetPr codeName="Sheet16">
    <tabColor rgb="FF92D050"/>
  </sheetPr>
  <dimension ref="A1:D49"/>
  <sheetViews>
    <sheetView workbookViewId="0">
      <selection sqref="A1:XFD6"/>
    </sheetView>
  </sheetViews>
  <sheetFormatPr defaultColWidth="9.109375" defaultRowHeight="12"/>
  <cols>
    <col min="1" max="1" width="15.6640625" style="275" customWidth="1"/>
    <col min="2" max="4" width="16.88671875" style="275" customWidth="1"/>
    <col min="5" max="5" width="25.6640625" style="275" customWidth="1"/>
    <col min="6" max="16384" width="9.109375" style="275"/>
  </cols>
  <sheetData>
    <row r="1" spans="1:4" s="272" customFormat="1">
      <c r="A1" s="270" t="s">
        <v>315</v>
      </c>
      <c r="B1" s="271" t="s">
        <v>350</v>
      </c>
    </row>
    <row r="2" spans="1:4" s="272" customFormat="1"/>
    <row r="3" spans="1:4" s="272" customFormat="1">
      <c r="A3" s="272" t="s">
        <v>2</v>
      </c>
      <c r="B3" s="273" t="s">
        <v>351</v>
      </c>
    </row>
    <row r="4" spans="1:4" s="272" customFormat="1">
      <c r="A4" s="272" t="s">
        <v>4</v>
      </c>
      <c r="B4" s="272" t="s">
        <v>352</v>
      </c>
    </row>
    <row r="5" spans="1:4" s="272" customFormat="1">
      <c r="A5" s="272" t="s">
        <v>6</v>
      </c>
      <c r="B5" s="274" t="s">
        <v>547</v>
      </c>
    </row>
    <row r="6" spans="1:4" s="272" customFormat="1">
      <c r="A6" s="275" t="s">
        <v>536</v>
      </c>
      <c r="B6" s="276" t="s">
        <v>537</v>
      </c>
    </row>
    <row r="7" spans="1:4" s="277" customFormat="1">
      <c r="B7" s="301" t="s">
        <v>353</v>
      </c>
      <c r="C7" s="301"/>
    </row>
    <row r="8" spans="1:4" s="277" customFormat="1">
      <c r="A8" s="277" t="s">
        <v>354</v>
      </c>
      <c r="B8" s="277" t="s">
        <v>160</v>
      </c>
      <c r="C8" s="277" t="s">
        <v>159</v>
      </c>
      <c r="D8" s="277" t="s">
        <v>355</v>
      </c>
    </row>
    <row r="9" spans="1:4">
      <c r="A9" s="278" t="s">
        <v>356</v>
      </c>
      <c r="B9" s="277"/>
      <c r="C9" s="277"/>
    </row>
    <row r="10" spans="1:4">
      <c r="A10" s="278" t="s">
        <v>357</v>
      </c>
      <c r="B10" s="279">
        <v>23.379899999999999</v>
      </c>
      <c r="C10" s="279">
        <v>21.476500000000001</v>
      </c>
      <c r="D10" s="275">
        <f t="shared" ref="D10:D49" si="0">B10-C10</f>
        <v>1.9033999999999978</v>
      </c>
    </row>
    <row r="11" spans="1:4">
      <c r="A11" s="278" t="s">
        <v>358</v>
      </c>
      <c r="B11" s="279">
        <v>23.461200000000002</v>
      </c>
      <c r="C11" s="279">
        <v>21.594200000000001</v>
      </c>
      <c r="D11" s="275">
        <f t="shared" si="0"/>
        <v>1.8670000000000009</v>
      </c>
    </row>
    <row r="12" spans="1:4">
      <c r="A12" s="278" t="s">
        <v>359</v>
      </c>
      <c r="B12" s="279">
        <v>23.542000000000002</v>
      </c>
      <c r="C12" s="279">
        <v>21.710899999999999</v>
      </c>
      <c r="D12" s="275">
        <f t="shared" si="0"/>
        <v>1.8311000000000028</v>
      </c>
    </row>
    <row r="13" spans="1:4">
      <c r="A13" s="278" t="s">
        <v>360</v>
      </c>
      <c r="B13" s="279">
        <v>23.622499999999999</v>
      </c>
      <c r="C13" s="279">
        <v>21.826599999999999</v>
      </c>
      <c r="D13" s="275">
        <f t="shared" si="0"/>
        <v>1.7958999999999996</v>
      </c>
    </row>
    <row r="14" spans="1:4">
      <c r="A14" s="278" t="s">
        <v>361</v>
      </c>
      <c r="B14" s="279">
        <v>23.702500000000001</v>
      </c>
      <c r="C14" s="279">
        <v>21.941299999999998</v>
      </c>
      <c r="D14" s="275">
        <f t="shared" si="0"/>
        <v>1.7612000000000023</v>
      </c>
    </row>
    <row r="15" spans="1:4">
      <c r="A15" s="278" t="s">
        <v>362</v>
      </c>
      <c r="B15" s="279">
        <v>23.7821</v>
      </c>
      <c r="C15" s="279">
        <v>22.055</v>
      </c>
      <c r="D15" s="275">
        <f t="shared" si="0"/>
        <v>1.7271000000000001</v>
      </c>
    </row>
    <row r="16" spans="1:4">
      <c r="A16" s="278" t="s">
        <v>363</v>
      </c>
      <c r="B16" s="279">
        <v>23.8612</v>
      </c>
      <c r="C16" s="279">
        <v>22.1677</v>
      </c>
      <c r="D16" s="275">
        <f t="shared" si="0"/>
        <v>1.6935000000000002</v>
      </c>
    </row>
    <row r="17" spans="1:4">
      <c r="A17" s="278" t="s">
        <v>364</v>
      </c>
      <c r="B17" s="279">
        <v>23.94</v>
      </c>
      <c r="C17" s="279">
        <v>22.279399999999999</v>
      </c>
      <c r="D17" s="275">
        <f t="shared" si="0"/>
        <v>1.6606000000000023</v>
      </c>
    </row>
    <row r="18" spans="1:4">
      <c r="A18" s="278" t="s">
        <v>365</v>
      </c>
      <c r="B18" s="279">
        <v>24.0183</v>
      </c>
      <c r="C18" s="279">
        <v>22.3901</v>
      </c>
      <c r="D18" s="275">
        <f t="shared" si="0"/>
        <v>1.6281999999999996</v>
      </c>
    </row>
    <row r="19" spans="1:4">
      <c r="A19" s="278" t="s">
        <v>366</v>
      </c>
      <c r="B19" s="279">
        <v>24.0962</v>
      </c>
      <c r="C19" s="279">
        <v>22.4998</v>
      </c>
      <c r="D19" s="275">
        <f t="shared" si="0"/>
        <v>1.5963999999999992</v>
      </c>
    </row>
    <row r="20" spans="1:4">
      <c r="A20" s="278" t="s">
        <v>367</v>
      </c>
      <c r="B20" s="279">
        <v>24.1737</v>
      </c>
      <c r="C20" s="279">
        <v>22.608499999999999</v>
      </c>
      <c r="D20" s="275">
        <f t="shared" si="0"/>
        <v>1.5652000000000008</v>
      </c>
    </row>
    <row r="21" spans="1:4">
      <c r="A21" s="278" t="s">
        <v>368</v>
      </c>
      <c r="B21" s="279">
        <v>24.250699999999998</v>
      </c>
      <c r="C21" s="279">
        <v>22.7163</v>
      </c>
      <c r="D21" s="275">
        <f t="shared" si="0"/>
        <v>1.534399999999998</v>
      </c>
    </row>
    <row r="22" spans="1:4">
      <c r="A22" s="278" t="s">
        <v>369</v>
      </c>
      <c r="B22" s="279">
        <v>24.327300000000001</v>
      </c>
      <c r="C22" s="279">
        <v>22.823</v>
      </c>
      <c r="D22" s="275">
        <f t="shared" si="0"/>
        <v>1.5043000000000006</v>
      </c>
    </row>
    <row r="23" spans="1:4">
      <c r="A23" s="278" t="s">
        <v>370</v>
      </c>
      <c r="B23" s="279">
        <v>24.403400000000001</v>
      </c>
      <c r="C23" s="279">
        <v>22.928599999999999</v>
      </c>
      <c r="D23" s="275">
        <f t="shared" si="0"/>
        <v>1.4748000000000019</v>
      </c>
    </row>
    <row r="24" spans="1:4">
      <c r="A24" s="278" t="s">
        <v>371</v>
      </c>
      <c r="B24" s="279">
        <v>24.4788</v>
      </c>
      <c r="C24" s="279">
        <v>23.033200000000001</v>
      </c>
      <c r="D24" s="275">
        <f t="shared" si="0"/>
        <v>1.4455999999999989</v>
      </c>
    </row>
    <row r="25" spans="1:4">
      <c r="A25" s="278" t="s">
        <v>372</v>
      </c>
      <c r="B25" s="279">
        <v>24.5535</v>
      </c>
      <c r="C25" s="279">
        <v>23.136600000000001</v>
      </c>
      <c r="D25" s="275">
        <f t="shared" si="0"/>
        <v>1.4168999999999983</v>
      </c>
    </row>
    <row r="26" spans="1:4">
      <c r="A26" s="278" t="s">
        <v>373</v>
      </c>
      <c r="B26" s="279">
        <v>24.627300000000002</v>
      </c>
      <c r="C26" s="279">
        <v>23.238600000000002</v>
      </c>
      <c r="D26" s="275">
        <f t="shared" si="0"/>
        <v>1.3887</v>
      </c>
    </row>
    <row r="27" spans="1:4">
      <c r="A27" s="278" t="s">
        <v>374</v>
      </c>
      <c r="B27" s="279">
        <v>24.700099999999999</v>
      </c>
      <c r="C27" s="279">
        <v>23.339200000000002</v>
      </c>
      <c r="D27" s="275">
        <f t="shared" si="0"/>
        <v>1.3608999999999973</v>
      </c>
    </row>
    <row r="28" spans="1:4">
      <c r="A28" s="278" t="s">
        <v>375</v>
      </c>
      <c r="B28" s="279">
        <v>24.771599999999999</v>
      </c>
      <c r="C28" s="279">
        <v>23.438099999999999</v>
      </c>
      <c r="D28" s="275">
        <f t="shared" si="0"/>
        <v>1.3335000000000008</v>
      </c>
    </row>
    <row r="29" spans="1:4">
      <c r="A29" s="278" t="s">
        <v>376</v>
      </c>
      <c r="B29" s="279">
        <v>24.8416</v>
      </c>
      <c r="C29" s="279">
        <v>23.5351</v>
      </c>
      <c r="D29" s="275">
        <f t="shared" si="0"/>
        <v>1.3064999999999998</v>
      </c>
    </row>
    <row r="30" spans="1:4">
      <c r="A30" s="278" t="s">
        <v>377</v>
      </c>
      <c r="B30" s="279">
        <v>24.9101</v>
      </c>
      <c r="C30" s="279">
        <v>23.63</v>
      </c>
      <c r="D30" s="275">
        <f t="shared" si="0"/>
        <v>1.2801000000000009</v>
      </c>
    </row>
    <row r="31" spans="1:4">
      <c r="A31" s="278" t="s">
        <v>378</v>
      </c>
      <c r="B31" s="279">
        <v>24.976800000000001</v>
      </c>
      <c r="C31" s="279">
        <v>23.7227</v>
      </c>
      <c r="D31" s="275">
        <f t="shared" si="0"/>
        <v>1.2541000000000011</v>
      </c>
    </row>
    <row r="32" spans="1:4">
      <c r="A32" s="278" t="s">
        <v>379</v>
      </c>
      <c r="B32" s="279">
        <v>25.041599999999999</v>
      </c>
      <c r="C32" s="279">
        <v>23.812899999999999</v>
      </c>
      <c r="D32" s="275">
        <f t="shared" si="0"/>
        <v>1.2286999999999999</v>
      </c>
    </row>
    <row r="33" spans="1:4">
      <c r="A33" s="278" t="s">
        <v>380</v>
      </c>
      <c r="B33" s="279">
        <v>25.104500000000002</v>
      </c>
      <c r="C33" s="279">
        <v>23.900400000000001</v>
      </c>
      <c r="D33" s="275">
        <f t="shared" si="0"/>
        <v>1.2041000000000004</v>
      </c>
    </row>
    <row r="34" spans="1:4">
      <c r="A34" s="278" t="s">
        <v>381</v>
      </c>
      <c r="B34" s="279">
        <v>25.165299999999998</v>
      </c>
      <c r="C34" s="279">
        <v>23.985099999999999</v>
      </c>
      <c r="D34" s="275">
        <f t="shared" si="0"/>
        <v>1.1801999999999992</v>
      </c>
    </row>
    <row r="35" spans="1:4">
      <c r="A35" s="278" t="s">
        <v>382</v>
      </c>
      <c r="B35" s="279">
        <v>25.2242</v>
      </c>
      <c r="C35" s="279">
        <v>24.0669</v>
      </c>
      <c r="D35" s="275">
        <f t="shared" si="0"/>
        <v>1.1572999999999993</v>
      </c>
    </row>
    <row r="36" spans="1:4">
      <c r="A36" s="278" t="s">
        <v>383</v>
      </c>
      <c r="B36" s="279">
        <v>25.281099999999999</v>
      </c>
      <c r="C36" s="279">
        <v>24.145800000000001</v>
      </c>
      <c r="D36" s="275">
        <f t="shared" si="0"/>
        <v>1.1352999999999973</v>
      </c>
    </row>
    <row r="37" spans="1:4">
      <c r="A37" s="278" t="s">
        <v>384</v>
      </c>
      <c r="B37" s="279">
        <v>25.335999999999999</v>
      </c>
      <c r="C37" s="279">
        <v>24.221699999999998</v>
      </c>
      <c r="D37" s="275">
        <f t="shared" si="0"/>
        <v>1.1143000000000001</v>
      </c>
    </row>
    <row r="38" spans="1:4">
      <c r="A38" s="278" t="s">
        <v>385</v>
      </c>
      <c r="B38" s="279">
        <v>25.388999999999999</v>
      </c>
      <c r="C38" s="279">
        <v>24.294799999999999</v>
      </c>
      <c r="D38" s="275">
        <f t="shared" si="0"/>
        <v>1.0942000000000007</v>
      </c>
    </row>
    <row r="39" spans="1:4">
      <c r="A39" s="278" t="s">
        <v>386</v>
      </c>
      <c r="B39" s="279">
        <v>25.440100000000001</v>
      </c>
      <c r="C39" s="279">
        <v>24.364999999999998</v>
      </c>
      <c r="D39" s="275">
        <f t="shared" si="0"/>
        <v>1.0751000000000026</v>
      </c>
    </row>
    <row r="40" spans="1:4">
      <c r="A40" s="278" t="s">
        <v>387</v>
      </c>
      <c r="B40" s="279">
        <v>25.4895</v>
      </c>
      <c r="C40" s="279">
        <v>24.432500000000001</v>
      </c>
      <c r="D40" s="275">
        <f t="shared" si="0"/>
        <v>1.0569999999999986</v>
      </c>
    </row>
    <row r="41" spans="1:4">
      <c r="A41" s="278" t="s">
        <v>388</v>
      </c>
      <c r="B41" s="279">
        <v>25.537299999999998</v>
      </c>
      <c r="C41" s="279">
        <v>24.497299999999999</v>
      </c>
      <c r="D41" s="275">
        <f t="shared" si="0"/>
        <v>1.0399999999999991</v>
      </c>
    </row>
    <row r="42" spans="1:4">
      <c r="A42" s="278" t="s">
        <v>389</v>
      </c>
      <c r="B42" s="279">
        <v>25.583400000000001</v>
      </c>
      <c r="C42" s="279">
        <v>24.559699999999999</v>
      </c>
      <c r="D42" s="275">
        <f t="shared" si="0"/>
        <v>1.0237000000000016</v>
      </c>
    </row>
    <row r="43" spans="1:4">
      <c r="A43" s="278" t="s">
        <v>390</v>
      </c>
      <c r="B43" s="279">
        <v>25.6281</v>
      </c>
      <c r="C43" s="279">
        <v>24.619599999999998</v>
      </c>
      <c r="D43" s="275">
        <f t="shared" si="0"/>
        <v>1.0085000000000015</v>
      </c>
    </row>
    <row r="44" spans="1:4">
      <c r="A44" s="278" t="s">
        <v>205</v>
      </c>
      <c r="B44" s="279">
        <v>25.671299999999999</v>
      </c>
      <c r="C44" s="279">
        <v>24.677299999999999</v>
      </c>
      <c r="D44" s="275">
        <f t="shared" si="0"/>
        <v>0.99399999999999977</v>
      </c>
    </row>
    <row r="45" spans="1:4">
      <c r="A45" s="278" t="s">
        <v>206</v>
      </c>
      <c r="B45" s="279">
        <v>25.7133</v>
      </c>
      <c r="C45" s="279">
        <v>24.732900000000001</v>
      </c>
      <c r="D45" s="275">
        <f t="shared" si="0"/>
        <v>0.98039999999999949</v>
      </c>
    </row>
    <row r="46" spans="1:4">
      <c r="A46" s="278" t="s">
        <v>207</v>
      </c>
      <c r="B46" s="279">
        <v>25.754000000000001</v>
      </c>
      <c r="C46" s="279">
        <v>24.7864</v>
      </c>
      <c r="D46" s="275">
        <f t="shared" si="0"/>
        <v>0.9676000000000009</v>
      </c>
    </row>
    <row r="47" spans="1:4">
      <c r="A47" s="278" t="s">
        <v>208</v>
      </c>
      <c r="B47" s="279">
        <v>25.793500000000002</v>
      </c>
      <c r="C47" s="279">
        <v>24.838100000000001</v>
      </c>
      <c r="D47" s="275">
        <f t="shared" si="0"/>
        <v>0.95540000000000092</v>
      </c>
    </row>
    <row r="48" spans="1:4">
      <c r="A48" s="278" t="s">
        <v>209</v>
      </c>
      <c r="B48" s="279">
        <v>25.831900000000001</v>
      </c>
      <c r="C48" s="279">
        <v>24.888000000000002</v>
      </c>
      <c r="D48" s="275">
        <f t="shared" si="0"/>
        <v>0.9438999999999993</v>
      </c>
    </row>
    <row r="49" spans="1:4">
      <c r="A49" s="278" t="s">
        <v>210</v>
      </c>
      <c r="B49" s="279">
        <v>25.869299999999999</v>
      </c>
      <c r="C49" s="279">
        <v>24.936299999999999</v>
      </c>
      <c r="D49" s="275">
        <f t="shared" si="0"/>
        <v>0.93299999999999983</v>
      </c>
    </row>
  </sheetData>
  <mergeCells count="1">
    <mergeCell ref="B7:C7"/>
  </mergeCells>
  <phoneticPr fontId="30" type="noConversion"/>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471A4-592F-4B2B-855E-EE861BD6ABE0}">
  <sheetPr>
    <tabColor rgb="FF92D050"/>
  </sheetPr>
  <dimension ref="A1:M10"/>
  <sheetViews>
    <sheetView workbookViewId="0">
      <selection sqref="A1:XFD7"/>
    </sheetView>
  </sheetViews>
  <sheetFormatPr defaultRowHeight="16.5"/>
  <cols>
    <col min="1" max="1" width="19.109375" style="281" customWidth="1"/>
    <col min="2" max="4" width="7.21875" style="281" customWidth="1"/>
    <col min="5" max="16384" width="8.88671875" style="281"/>
  </cols>
  <sheetData>
    <row r="1" spans="1:13" s="254" customFormat="1" ht="12">
      <c r="A1" s="240" t="s">
        <v>548</v>
      </c>
      <c r="B1" s="239" t="s">
        <v>549</v>
      </c>
    </row>
    <row r="2" spans="1:13" s="254" customFormat="1" ht="12"/>
    <row r="3" spans="1:13" s="254" customFormat="1" ht="12">
      <c r="A3" s="254" t="s">
        <v>2</v>
      </c>
      <c r="B3" s="239" t="s">
        <v>550</v>
      </c>
    </row>
    <row r="4" spans="1:13" s="254" customFormat="1" ht="12">
      <c r="A4" s="254" t="s">
        <v>4</v>
      </c>
      <c r="B4" s="254" t="s">
        <v>551</v>
      </c>
    </row>
    <row r="5" spans="1:13" s="254" customFormat="1" ht="12">
      <c r="A5" s="254" t="s">
        <v>6</v>
      </c>
      <c r="B5" s="280" t="s">
        <v>552</v>
      </c>
    </row>
    <row r="6" spans="1:13" s="254" customFormat="1" ht="12">
      <c r="A6" s="12" t="s">
        <v>536</v>
      </c>
      <c r="B6" s="176" t="s">
        <v>537</v>
      </c>
    </row>
    <row r="7" spans="1:13" s="254" customFormat="1" ht="12">
      <c r="A7" s="12"/>
      <c r="B7" s="176"/>
    </row>
    <row r="8" spans="1:13">
      <c r="A8" s="282"/>
      <c r="B8" s="282">
        <v>1958</v>
      </c>
      <c r="C8" s="282">
        <v>1959</v>
      </c>
      <c r="D8" s="282">
        <v>1960</v>
      </c>
      <c r="E8" s="282" t="s">
        <v>514</v>
      </c>
      <c r="F8" s="282" t="s">
        <v>513</v>
      </c>
      <c r="G8" s="282" t="s">
        <v>512</v>
      </c>
      <c r="H8" s="282" t="s">
        <v>511</v>
      </c>
      <c r="I8" s="282" t="s">
        <v>510</v>
      </c>
      <c r="J8" s="282" t="s">
        <v>509</v>
      </c>
      <c r="K8" s="282" t="s">
        <v>508</v>
      </c>
      <c r="L8" s="282" t="s">
        <v>507</v>
      </c>
      <c r="M8" s="282" t="s">
        <v>506</v>
      </c>
    </row>
    <row r="9" spans="1:13">
      <c r="A9" s="282" t="s">
        <v>505</v>
      </c>
      <c r="B9" s="282">
        <v>61</v>
      </c>
      <c r="C9" s="282">
        <v>62</v>
      </c>
      <c r="D9" s="282">
        <v>62</v>
      </c>
      <c r="E9" s="282">
        <v>63</v>
      </c>
      <c r="F9" s="282">
        <v>64</v>
      </c>
      <c r="G9" s="282">
        <v>64</v>
      </c>
      <c r="H9" s="282">
        <v>64</v>
      </c>
      <c r="I9" s="282">
        <v>65</v>
      </c>
      <c r="J9" s="282">
        <v>65</v>
      </c>
      <c r="K9" s="282">
        <v>66</v>
      </c>
      <c r="L9" s="282">
        <v>66</v>
      </c>
      <c r="M9" s="282">
        <v>67</v>
      </c>
    </row>
    <row r="10" spans="1:13">
      <c r="A10" s="282" t="s">
        <v>504</v>
      </c>
      <c r="B10" s="282">
        <v>66</v>
      </c>
      <c r="C10" s="282">
        <v>66</v>
      </c>
      <c r="D10" s="282">
        <v>67</v>
      </c>
      <c r="E10" s="282">
        <v>67</v>
      </c>
      <c r="F10" s="282">
        <v>67</v>
      </c>
      <c r="G10" s="282">
        <v>67</v>
      </c>
      <c r="H10" s="282">
        <v>68</v>
      </c>
      <c r="I10" s="282">
        <v>68</v>
      </c>
      <c r="J10" s="282">
        <v>69</v>
      </c>
      <c r="K10" s="282">
        <v>69</v>
      </c>
      <c r="L10" s="282">
        <v>70</v>
      </c>
      <c r="M10" s="282">
        <v>70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Blad21">
    <tabColor rgb="FF92D050"/>
  </sheetPr>
  <dimension ref="A1:F48"/>
  <sheetViews>
    <sheetView zoomScaleNormal="100" workbookViewId="0">
      <selection activeCell="J23" sqref="J23"/>
    </sheetView>
  </sheetViews>
  <sheetFormatPr defaultColWidth="9.109375" defaultRowHeight="12"/>
  <cols>
    <col min="1" max="1" width="18.109375" style="118" customWidth="1"/>
    <col min="2" max="2" width="11" style="118" customWidth="1"/>
    <col min="3" max="3" width="10.6640625" style="118" customWidth="1"/>
    <col min="4" max="5" width="9.109375" style="118"/>
    <col min="6" max="6" width="9.6640625" style="118" customWidth="1"/>
    <col min="7" max="7" width="9.109375" style="118"/>
    <col min="8" max="8" width="10.33203125" style="118" customWidth="1"/>
    <col min="9" max="16384" width="9.109375" style="118"/>
  </cols>
  <sheetData>
    <row r="1" spans="1:6" s="102" customFormat="1">
      <c r="A1" s="102" t="s">
        <v>23</v>
      </c>
      <c r="B1" s="20" t="s">
        <v>538</v>
      </c>
    </row>
    <row r="2" spans="1:6" s="12" customFormat="1"/>
    <row r="3" spans="1:6" s="12" customFormat="1">
      <c r="A3" s="12" t="s">
        <v>2</v>
      </c>
      <c r="B3" s="12" t="s">
        <v>24</v>
      </c>
    </row>
    <row r="4" spans="1:6" s="12" customFormat="1">
      <c r="A4" s="12" t="s">
        <v>4</v>
      </c>
      <c r="B4" s="172" t="s">
        <v>456</v>
      </c>
    </row>
    <row r="5" spans="1:6" s="12" customFormat="1">
      <c r="A5" s="12" t="s">
        <v>6</v>
      </c>
      <c r="B5" s="12" t="s">
        <v>7</v>
      </c>
    </row>
    <row r="6" spans="1:6" s="12" customFormat="1">
      <c r="A6" s="12" t="s">
        <v>536</v>
      </c>
      <c r="B6" s="176" t="s">
        <v>537</v>
      </c>
    </row>
    <row r="7" spans="1:6">
      <c r="A7" s="177"/>
      <c r="B7" s="178"/>
    </row>
    <row r="9" spans="1:6">
      <c r="B9" s="177">
        <v>2022</v>
      </c>
      <c r="C9" s="177">
        <v>2023</v>
      </c>
      <c r="D9" s="177">
        <v>2024</v>
      </c>
    </row>
    <row r="10" spans="1:6">
      <c r="A10" s="118" t="s">
        <v>25</v>
      </c>
      <c r="B10" s="179">
        <v>30.491772684497892</v>
      </c>
      <c r="C10" s="179">
        <v>30.146122022938705</v>
      </c>
      <c r="D10" s="179">
        <v>30.059869935632904</v>
      </c>
    </row>
    <row r="11" spans="1:6">
      <c r="A11" s="118" t="s">
        <v>26</v>
      </c>
      <c r="B11" s="179">
        <v>17.777037604468862</v>
      </c>
      <c r="C11" s="180">
        <v>17.763551181854602</v>
      </c>
      <c r="D11" s="179">
        <v>17.795856855672231</v>
      </c>
    </row>
    <row r="12" spans="1:6">
      <c r="A12" s="118" t="s">
        <v>27</v>
      </c>
      <c r="B12" s="179">
        <v>17.385506248383688</v>
      </c>
      <c r="C12" s="179">
        <v>17.064569915263103</v>
      </c>
      <c r="D12" s="179">
        <v>16.458159417356267</v>
      </c>
      <c r="F12" s="179"/>
    </row>
    <row r="13" spans="1:6">
      <c r="A13" s="118" t="s">
        <v>28</v>
      </c>
      <c r="B13" s="179">
        <v>15.922616279458129</v>
      </c>
      <c r="C13" s="179">
        <v>15.667283593733435</v>
      </c>
      <c r="D13" s="179">
        <v>15.996764224662538</v>
      </c>
    </row>
    <row r="14" spans="1:6">
      <c r="A14" s="118" t="s">
        <v>29</v>
      </c>
      <c r="B14" s="179">
        <v>2.8415627566306356</v>
      </c>
      <c r="C14" s="179">
        <v>3.2995298981484429</v>
      </c>
      <c r="D14" s="179">
        <v>3.8371169474712286</v>
      </c>
    </row>
    <row r="15" spans="1:6">
      <c r="A15" s="118" t="s">
        <v>30</v>
      </c>
      <c r="B15" s="179">
        <v>1.9663073011122425</v>
      </c>
      <c r="C15" s="179">
        <v>2.1292696921567993</v>
      </c>
      <c r="D15" s="179">
        <v>2.1188141655693693</v>
      </c>
    </row>
    <row r="16" spans="1:6">
      <c r="A16" s="118" t="s">
        <v>31</v>
      </c>
      <c r="B16" s="179">
        <v>1.3919009791436006</v>
      </c>
      <c r="C16" s="180">
        <v>1.9818249642856458</v>
      </c>
      <c r="D16" s="179">
        <v>1.9166544249793138</v>
      </c>
    </row>
    <row r="17" spans="1:4">
      <c r="A17" s="118" t="s">
        <v>32</v>
      </c>
      <c r="B17" s="179">
        <v>1.8236903617620301</v>
      </c>
      <c r="C17" s="179">
        <v>1.7842267726545786</v>
      </c>
      <c r="D17" s="179">
        <v>1.730121427267221</v>
      </c>
    </row>
    <row r="18" spans="1:4">
      <c r="A18" s="118" t="s">
        <v>33</v>
      </c>
      <c r="B18" s="179">
        <v>1.5144624535817794</v>
      </c>
      <c r="C18" s="179">
        <v>1.3134422511269899</v>
      </c>
      <c r="D18" s="179">
        <v>1.1097837639843005</v>
      </c>
    </row>
    <row r="19" spans="1:4">
      <c r="A19" s="118" t="s">
        <v>34</v>
      </c>
      <c r="B19" s="179">
        <v>0.9510798836199269</v>
      </c>
      <c r="C19" s="180">
        <v>0.99589866570677821</v>
      </c>
      <c r="D19" s="179">
        <v>1.0545491058237875</v>
      </c>
    </row>
    <row r="20" spans="1:4">
      <c r="A20" s="118" t="s">
        <v>35</v>
      </c>
      <c r="B20" s="179">
        <v>0.92592456332105322</v>
      </c>
      <c r="C20" s="179">
        <v>0.81111339362559609</v>
      </c>
      <c r="D20" s="179">
        <v>0.82060853922343147</v>
      </c>
    </row>
    <row r="21" spans="1:4">
      <c r="A21" s="118" t="s">
        <v>36</v>
      </c>
      <c r="B21" s="179">
        <v>0.68037490253269983</v>
      </c>
      <c r="C21" s="180">
        <v>0.70674722936566281</v>
      </c>
      <c r="D21" s="179">
        <v>0.794178102136054</v>
      </c>
    </row>
    <row r="22" spans="1:4">
      <c r="A22" s="118" t="s">
        <v>37</v>
      </c>
      <c r="B22" s="179">
        <v>0.67847793633578368</v>
      </c>
      <c r="C22" s="179">
        <v>0.65402266657801578</v>
      </c>
      <c r="D22" s="179">
        <v>0.67827247516823308</v>
      </c>
    </row>
    <row r="23" spans="1:4">
      <c r="A23" s="118" t="s">
        <v>38</v>
      </c>
      <c r="B23" s="179">
        <v>0.57400752059002302</v>
      </c>
      <c r="C23" s="180">
        <v>0.57932069012762744</v>
      </c>
      <c r="D23" s="179">
        <v>0.57690002646437111</v>
      </c>
    </row>
    <row r="24" spans="1:4">
      <c r="A24" s="118" t="s">
        <v>39</v>
      </c>
      <c r="B24" s="179">
        <v>5.0752785245616598</v>
      </c>
      <c r="C24" s="179">
        <v>5.1030770624340382</v>
      </c>
      <c r="D24" s="179">
        <v>5.0523505885887339</v>
      </c>
    </row>
    <row r="25" spans="1:4">
      <c r="A25" s="177" t="s">
        <v>40</v>
      </c>
      <c r="B25" s="181">
        <f>SUM(B10:B24)</f>
        <v>100</v>
      </c>
      <c r="C25" s="181">
        <f t="shared" ref="C25:D25" si="0">SUM(C10:C24)</f>
        <v>100.00000000000001</v>
      </c>
      <c r="D25" s="181">
        <f t="shared" si="0"/>
        <v>99.999999999999986</v>
      </c>
    </row>
    <row r="31" spans="1:4">
      <c r="C31" s="182"/>
    </row>
    <row r="32" spans="1:4">
      <c r="C32" s="182"/>
    </row>
    <row r="33" spans="3:3">
      <c r="C33" s="182"/>
    </row>
    <row r="34" spans="3:3">
      <c r="C34" s="182"/>
    </row>
    <row r="35" spans="3:3">
      <c r="C35" s="182"/>
    </row>
    <row r="36" spans="3:3">
      <c r="C36" s="182"/>
    </row>
    <row r="37" spans="3:3">
      <c r="C37" s="182"/>
    </row>
    <row r="38" spans="3:3">
      <c r="C38" s="182"/>
    </row>
    <row r="39" spans="3:3">
      <c r="C39" s="182"/>
    </row>
    <row r="40" spans="3:3">
      <c r="C40" s="182"/>
    </row>
    <row r="41" spans="3:3">
      <c r="C41" s="182"/>
    </row>
    <row r="42" spans="3:3">
      <c r="C42" s="182"/>
    </row>
    <row r="43" spans="3:3">
      <c r="C43" s="182"/>
    </row>
    <row r="44" spans="3:3">
      <c r="C44" s="182"/>
    </row>
    <row r="45" spans="3:3">
      <c r="C45" s="182"/>
    </row>
    <row r="46" spans="3:3">
      <c r="C46" s="182"/>
    </row>
    <row r="47" spans="3:3">
      <c r="C47" s="182"/>
    </row>
    <row r="48" spans="3:3">
      <c r="C48" s="182"/>
    </row>
  </sheetData>
  <sortState xmlns:xlrd2="http://schemas.microsoft.com/office/spreadsheetml/2017/richdata2" ref="C9:D24">
    <sortCondition descending="1" ref="D9:D24"/>
  </sortState>
  <pageMargins left="0.7" right="0.7" top="0.75" bottom="0.75" header="0.3" footer="0.3"/>
  <pageSetup paperSize="9" orientation="portrait" r:id="rId1"/>
  <ignoredErrors>
    <ignoredError sqref="B25:D25" formulaRange="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D9183-5A3E-4F44-886B-D9DCC985C11F}">
  <sheetPr>
    <tabColor rgb="FF92D050"/>
  </sheetPr>
  <dimension ref="A1:H21"/>
  <sheetViews>
    <sheetView workbookViewId="0">
      <selection activeCell="A6" sqref="A6:B6"/>
    </sheetView>
  </sheetViews>
  <sheetFormatPr defaultRowHeight="16.5"/>
  <cols>
    <col min="1" max="16384" width="8.88671875" style="242"/>
  </cols>
  <sheetData>
    <row r="1" spans="1:8" s="254" customFormat="1" ht="12">
      <c r="A1" s="240" t="s">
        <v>553</v>
      </c>
      <c r="B1" s="239" t="s">
        <v>554</v>
      </c>
    </row>
    <row r="2" spans="1:8" s="254" customFormat="1" ht="12"/>
    <row r="3" spans="1:8" s="254" customFormat="1" ht="12">
      <c r="A3" s="254" t="s">
        <v>2</v>
      </c>
      <c r="B3" s="239" t="s">
        <v>555</v>
      </c>
    </row>
    <row r="4" spans="1:8" s="254" customFormat="1" ht="12">
      <c r="A4" s="254" t="s">
        <v>4</v>
      </c>
    </row>
    <row r="5" spans="1:8" s="254" customFormat="1" ht="12">
      <c r="A5" s="254" t="s">
        <v>6</v>
      </c>
      <c r="B5" s="280" t="s">
        <v>7</v>
      </c>
    </row>
    <row r="6" spans="1:8" s="254" customFormat="1" ht="12">
      <c r="A6" s="12" t="s">
        <v>536</v>
      </c>
      <c r="B6" s="176" t="s">
        <v>537</v>
      </c>
    </row>
    <row r="7" spans="1:8" s="254" customFormat="1" ht="12">
      <c r="A7" s="12"/>
      <c r="B7" s="176"/>
    </row>
    <row r="8" spans="1:8">
      <c r="A8" s="282" t="s">
        <v>528</v>
      </c>
      <c r="B8" s="282"/>
      <c r="C8" s="282"/>
      <c r="D8" s="282"/>
      <c r="E8" s="282"/>
      <c r="F8" s="282"/>
      <c r="G8" s="282"/>
      <c r="H8" s="282"/>
    </row>
    <row r="9" spans="1:8">
      <c r="A9" s="282" t="s">
        <v>527</v>
      </c>
      <c r="B9" s="282" t="s">
        <v>526</v>
      </c>
      <c r="C9" s="282" t="s">
        <v>521</v>
      </c>
      <c r="D9" s="282" t="s">
        <v>523</v>
      </c>
      <c r="E9" s="282" t="s">
        <v>522</v>
      </c>
      <c r="F9" s="282" t="s">
        <v>524</v>
      </c>
      <c r="G9" s="282" t="s">
        <v>525</v>
      </c>
      <c r="H9" s="282"/>
    </row>
    <row r="10" spans="1:8">
      <c r="A10" s="282"/>
      <c r="B10" s="282">
        <v>55</v>
      </c>
      <c r="C10" s="282">
        <v>55</v>
      </c>
      <c r="D10" s="282">
        <v>60</v>
      </c>
      <c r="E10" s="282">
        <v>61</v>
      </c>
      <c r="F10" s="282">
        <v>61</v>
      </c>
      <c r="G10" s="282">
        <v>63</v>
      </c>
      <c r="H10" s="282"/>
    </row>
    <row r="11" spans="1:8">
      <c r="A11" s="282"/>
      <c r="B11" s="282"/>
      <c r="C11" s="282"/>
      <c r="D11" s="282"/>
      <c r="E11" s="282"/>
      <c r="F11" s="282"/>
      <c r="G11" s="282"/>
      <c r="H11" s="282"/>
    </row>
    <row r="12" spans="1:8">
      <c r="A12" s="282"/>
      <c r="B12" s="282"/>
      <c r="C12" s="282"/>
      <c r="D12" s="282"/>
      <c r="E12" s="282"/>
      <c r="F12" s="282"/>
      <c r="G12" s="282"/>
      <c r="H12" s="282"/>
    </row>
    <row r="13" spans="1:8">
      <c r="A13" s="282" t="s">
        <v>520</v>
      </c>
      <c r="B13" s="282" t="s">
        <v>519</v>
      </c>
      <c r="C13" s="282"/>
      <c r="D13" s="282"/>
      <c r="E13" s="282"/>
      <c r="F13" s="282"/>
      <c r="G13" s="282"/>
      <c r="H13" s="282"/>
    </row>
    <row r="14" spans="1:8">
      <c r="A14" s="282" t="s">
        <v>518</v>
      </c>
      <c r="B14" s="282" t="s">
        <v>517</v>
      </c>
      <c r="C14" s="282"/>
      <c r="D14" s="282"/>
      <c r="E14" s="282"/>
      <c r="F14" s="282"/>
      <c r="G14" s="282"/>
      <c r="H14" s="282"/>
    </row>
    <row r="15" spans="1:8">
      <c r="A15" s="282" t="s">
        <v>516</v>
      </c>
      <c r="B15" s="282" t="s">
        <v>515</v>
      </c>
      <c r="C15" s="282"/>
      <c r="D15" s="282"/>
      <c r="E15" s="282"/>
      <c r="F15" s="282"/>
      <c r="G15" s="282"/>
      <c r="H15" s="282"/>
    </row>
    <row r="16" spans="1:8">
      <c r="A16" s="282"/>
      <c r="B16" s="282"/>
      <c r="C16" s="282"/>
      <c r="D16" s="282"/>
      <c r="E16" s="282"/>
      <c r="F16" s="282"/>
      <c r="G16" s="282"/>
      <c r="H16" s="282"/>
    </row>
    <row r="17" spans="1:8">
      <c r="A17" s="282"/>
      <c r="B17" s="282"/>
      <c r="C17" s="282"/>
      <c r="D17" s="282"/>
      <c r="E17" s="282"/>
      <c r="F17" s="282"/>
      <c r="G17" s="282"/>
      <c r="H17" s="282"/>
    </row>
    <row r="18" spans="1:8">
      <c r="A18" s="282"/>
      <c r="B18" s="282"/>
      <c r="C18" s="282"/>
      <c r="D18" s="282"/>
      <c r="E18" s="282"/>
      <c r="F18" s="282"/>
      <c r="G18" s="282"/>
      <c r="H18" s="282"/>
    </row>
    <row r="19" spans="1:8">
      <c r="A19" s="282"/>
      <c r="B19" s="282"/>
      <c r="C19" s="282"/>
      <c r="D19" s="282"/>
      <c r="E19" s="282"/>
      <c r="F19" s="282"/>
      <c r="G19" s="282"/>
      <c r="H19" s="282"/>
    </row>
    <row r="20" spans="1:8">
      <c r="A20" s="282"/>
      <c r="B20" s="282"/>
      <c r="C20" s="282"/>
      <c r="D20" s="282"/>
      <c r="E20" s="282"/>
      <c r="F20" s="282"/>
      <c r="G20" s="282"/>
      <c r="H20" s="282"/>
    </row>
    <row r="21" spans="1:8">
      <c r="A21" s="282"/>
      <c r="B21" s="282"/>
      <c r="C21" s="282"/>
      <c r="D21" s="282"/>
      <c r="E21" s="282"/>
      <c r="F21" s="282"/>
      <c r="G21" s="282"/>
      <c r="H21" s="282"/>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4890D-35D8-4706-8ABB-E091AEBB547B}">
  <sheetPr codeName="Sheet14">
    <tabColor rgb="FF92D050"/>
  </sheetPr>
  <dimension ref="A1:O36"/>
  <sheetViews>
    <sheetView zoomScaleNormal="100" workbookViewId="0">
      <selection activeCell="A5" sqref="A5:B5"/>
    </sheetView>
  </sheetViews>
  <sheetFormatPr defaultColWidth="9.109375" defaultRowHeight="12"/>
  <cols>
    <col min="1" max="1" width="9.6640625" style="12" customWidth="1"/>
    <col min="2" max="2" width="12.44140625" style="12" bestFit="1" customWidth="1"/>
    <col min="3" max="3" width="14.33203125" style="12" bestFit="1" customWidth="1"/>
    <col min="4" max="4" width="15.6640625" style="12" bestFit="1" customWidth="1"/>
    <col min="5" max="5" width="20.5546875" style="12" bestFit="1" customWidth="1"/>
    <col min="6" max="6" width="17.88671875" style="12" bestFit="1" customWidth="1"/>
    <col min="7" max="7" width="13.44140625" style="12" bestFit="1" customWidth="1"/>
    <col min="8" max="8" width="8.21875" style="12" bestFit="1" customWidth="1"/>
    <col min="9" max="10" width="9.109375" style="12"/>
    <col min="11" max="11" width="10" style="12" customWidth="1"/>
    <col min="12" max="16384" width="9.109375" style="12"/>
  </cols>
  <sheetData>
    <row r="1" spans="1:8">
      <c r="A1" s="12" t="s">
        <v>331</v>
      </c>
      <c r="B1" s="12" t="s">
        <v>316</v>
      </c>
    </row>
    <row r="2" spans="1:8">
      <c r="A2" s="12" t="s">
        <v>2</v>
      </c>
      <c r="B2" s="12" t="s">
        <v>293</v>
      </c>
    </row>
    <row r="3" spans="1:8">
      <c r="A3" s="12" t="s">
        <v>4</v>
      </c>
      <c r="B3" s="12" t="s">
        <v>317</v>
      </c>
    </row>
    <row r="4" spans="1:8">
      <c r="A4" s="12" t="s">
        <v>6</v>
      </c>
      <c r="B4" s="241" t="s">
        <v>529</v>
      </c>
    </row>
    <row r="5" spans="1:8">
      <c r="A5" s="12" t="s">
        <v>536</v>
      </c>
      <c r="B5" s="176" t="s">
        <v>537</v>
      </c>
    </row>
    <row r="6" spans="1:8">
      <c r="B6" s="26"/>
      <c r="C6" s="26"/>
      <c r="D6" s="26"/>
      <c r="E6" s="26"/>
      <c r="F6" s="26"/>
      <c r="G6" s="26"/>
    </row>
    <row r="7" spans="1:8">
      <c r="B7" s="26"/>
      <c r="C7" s="26"/>
      <c r="D7" s="26"/>
      <c r="E7" s="26"/>
      <c r="F7" s="26"/>
      <c r="G7" s="26"/>
    </row>
    <row r="8" spans="1:8">
      <c r="B8" s="12" t="s">
        <v>318</v>
      </c>
      <c r="C8" s="12" t="s">
        <v>319</v>
      </c>
      <c r="D8" s="12" t="s">
        <v>320</v>
      </c>
      <c r="E8" s="12" t="s">
        <v>321</v>
      </c>
      <c r="F8" s="12" t="s">
        <v>322</v>
      </c>
      <c r="G8" s="12" t="s">
        <v>473</v>
      </c>
      <c r="H8" s="12" t="s">
        <v>171</v>
      </c>
    </row>
    <row r="9" spans="1:8">
      <c r="A9" s="34">
        <v>2015</v>
      </c>
      <c r="B9" s="104">
        <v>15.173273999999999</v>
      </c>
      <c r="C9" s="104">
        <v>3.4609830000000001</v>
      </c>
      <c r="D9" s="104">
        <v>2.7721040000000001</v>
      </c>
      <c r="E9" s="104">
        <v>12.195202999999999</v>
      </c>
      <c r="F9" s="104">
        <v>10.959822000000001</v>
      </c>
      <c r="G9" s="104">
        <v>1.8161350000000001</v>
      </c>
      <c r="H9" s="104">
        <f>SUM(B9:G9)</f>
        <v>46.377521000000002</v>
      </c>
    </row>
    <row r="10" spans="1:8">
      <c r="A10" s="34">
        <v>2016</v>
      </c>
      <c r="B10" s="104">
        <v>15.748927999999999</v>
      </c>
      <c r="C10" s="104">
        <v>3.6040990000000002</v>
      </c>
      <c r="D10" s="104">
        <v>2.4456959999999999</v>
      </c>
      <c r="E10" s="104">
        <v>5.7769009999999996</v>
      </c>
      <c r="F10" s="104">
        <v>16.890395000000002</v>
      </c>
      <c r="G10" s="104">
        <v>1.989509</v>
      </c>
      <c r="H10" s="104">
        <f t="shared" ref="H10:H18" si="0">SUM(B10:G10)</f>
        <v>46.455528000000001</v>
      </c>
    </row>
    <row r="11" spans="1:8">
      <c r="A11" s="34">
        <v>2017</v>
      </c>
      <c r="B11" s="104">
        <v>14.633346</v>
      </c>
      <c r="C11" s="104">
        <v>5.8876689999999998</v>
      </c>
      <c r="D11" s="104">
        <v>2.3518020000000002</v>
      </c>
      <c r="E11" s="104">
        <v>5.8443449999999997</v>
      </c>
      <c r="F11" s="104">
        <v>17.205207999999999</v>
      </c>
      <c r="G11" s="104">
        <v>2.1266120000000002</v>
      </c>
      <c r="H11" s="104">
        <f t="shared" si="0"/>
        <v>48.048982000000002</v>
      </c>
    </row>
    <row r="12" spans="1:8">
      <c r="A12" s="34">
        <v>2018</v>
      </c>
      <c r="B12" s="104">
        <v>14.978128999999999</v>
      </c>
      <c r="C12" s="104">
        <v>5.9065260000000004</v>
      </c>
      <c r="D12" s="104">
        <v>2.26512</v>
      </c>
      <c r="E12" s="104">
        <v>5.8548989999999996</v>
      </c>
      <c r="F12" s="104">
        <v>17.961984999999999</v>
      </c>
      <c r="G12" s="104">
        <v>2.1826889999999999</v>
      </c>
      <c r="H12" s="104">
        <f t="shared" si="0"/>
        <v>49.149347999999989</v>
      </c>
    </row>
    <row r="13" spans="1:8">
      <c r="A13" s="34">
        <v>2019</v>
      </c>
      <c r="B13" s="104">
        <v>14.965536</v>
      </c>
      <c r="C13" s="104">
        <v>5.8791799999999999</v>
      </c>
      <c r="D13" s="104">
        <v>2.1602169999999998</v>
      </c>
      <c r="E13" s="104">
        <v>6.342714</v>
      </c>
      <c r="F13" s="104">
        <v>18.404464000000001</v>
      </c>
      <c r="G13" s="104">
        <v>2.2048510000000001</v>
      </c>
      <c r="H13" s="104">
        <f t="shared" si="0"/>
        <v>49.956961999999997</v>
      </c>
    </row>
    <row r="14" spans="1:8">
      <c r="A14" s="34">
        <v>2020</v>
      </c>
      <c r="B14" s="104">
        <v>14.953557999999999</v>
      </c>
      <c r="C14" s="104">
        <v>6.0303269999999998</v>
      </c>
      <c r="D14" s="104">
        <v>2.0817329999999998</v>
      </c>
      <c r="E14" s="104">
        <v>6.4897539999999996</v>
      </c>
      <c r="F14" s="104">
        <v>18.663730000000001</v>
      </c>
      <c r="G14" s="104">
        <v>2.1729820000000002</v>
      </c>
      <c r="H14" s="104">
        <f t="shared" si="0"/>
        <v>50.392083999999997</v>
      </c>
    </row>
    <row r="15" spans="1:8">
      <c r="A15" s="34">
        <v>2021</v>
      </c>
      <c r="B15" s="104">
        <v>15.183743</v>
      </c>
      <c r="C15" s="104">
        <v>5.7364290000000002</v>
      </c>
      <c r="D15" s="104">
        <v>1.979479</v>
      </c>
      <c r="E15" s="104">
        <v>8.0490600000000008</v>
      </c>
      <c r="F15" s="104">
        <v>19.583341000000001</v>
      </c>
      <c r="G15" s="104">
        <v>0</v>
      </c>
      <c r="H15" s="104">
        <f t="shared" si="0"/>
        <v>50.532052000000007</v>
      </c>
    </row>
    <row r="16" spans="1:8">
      <c r="A16" s="34">
        <v>2022</v>
      </c>
      <c r="B16" s="104">
        <v>19.191236</v>
      </c>
      <c r="C16" s="104">
        <v>5.5726040000000001</v>
      </c>
      <c r="D16" s="104">
        <v>1.958232</v>
      </c>
      <c r="E16" s="104">
        <v>8.3341060000000002</v>
      </c>
      <c r="F16" s="104">
        <v>19.887049999999999</v>
      </c>
      <c r="G16" s="104">
        <v>0</v>
      </c>
      <c r="H16" s="104">
        <f t="shared" si="0"/>
        <v>54.943228000000005</v>
      </c>
    </row>
    <row r="17" spans="1:15">
      <c r="A17" s="34">
        <v>2023</v>
      </c>
      <c r="B17" s="104">
        <v>19.261761</v>
      </c>
      <c r="C17" s="104">
        <v>5.9434290000000001</v>
      </c>
      <c r="D17" s="104">
        <v>1.8978600000000001</v>
      </c>
      <c r="E17" s="104">
        <v>8.990043</v>
      </c>
      <c r="F17" s="104">
        <v>20.698217</v>
      </c>
      <c r="G17" s="104">
        <v>0</v>
      </c>
      <c r="H17" s="104">
        <f t="shared" si="0"/>
        <v>56.791310000000003</v>
      </c>
    </row>
    <row r="18" spans="1:15">
      <c r="A18" s="34">
        <v>2024</v>
      </c>
      <c r="B18" s="104">
        <v>18.841913999999999</v>
      </c>
      <c r="C18" s="104">
        <v>6.0231139999999996</v>
      </c>
      <c r="D18" s="104">
        <v>1.823531</v>
      </c>
      <c r="E18" s="104">
        <v>9.4116839999999993</v>
      </c>
      <c r="F18" s="104">
        <v>21.018719999999998</v>
      </c>
      <c r="G18" s="104">
        <v>0</v>
      </c>
      <c r="H18" s="104">
        <f t="shared" si="0"/>
        <v>57.118962999999994</v>
      </c>
    </row>
    <row r="19" spans="1:15">
      <c r="A19" s="149"/>
      <c r="B19" s="26"/>
      <c r="C19" s="26"/>
      <c r="D19" s="26"/>
      <c r="E19" s="26"/>
      <c r="F19" s="26"/>
      <c r="G19" s="26"/>
      <c r="H19" s="26"/>
    </row>
    <row r="20" spans="1:15">
      <c r="E20" s="109"/>
    </row>
    <row r="21" spans="1:15">
      <c r="B21" s="26"/>
      <c r="C21" s="26"/>
      <c r="D21" s="26"/>
      <c r="E21" s="26"/>
      <c r="F21" s="26"/>
      <c r="G21" s="26"/>
      <c r="H21" s="26"/>
      <c r="K21" s="26"/>
      <c r="L21" s="26"/>
      <c r="M21" s="26"/>
      <c r="N21" s="26"/>
      <c r="O21" s="26"/>
    </row>
    <row r="22" spans="1:15">
      <c r="B22" s="26"/>
      <c r="C22" s="26"/>
      <c r="D22" s="26"/>
      <c r="E22" s="26"/>
      <c r="F22" s="26"/>
      <c r="G22" s="26"/>
      <c r="K22" s="26"/>
      <c r="L22" s="26"/>
      <c r="M22" s="26"/>
      <c r="N22" s="26"/>
      <c r="O22" s="26"/>
    </row>
    <row r="23" spans="1:15">
      <c r="B23" s="26"/>
      <c r="C23" s="26"/>
      <c r="D23" s="26"/>
      <c r="E23" s="26"/>
      <c r="F23" s="26"/>
      <c r="G23" s="26"/>
    </row>
    <row r="24" spans="1:15">
      <c r="B24" s="26"/>
      <c r="C24" s="26"/>
      <c r="D24" s="26"/>
      <c r="E24" s="26"/>
      <c r="F24" s="26"/>
      <c r="G24" s="26"/>
    </row>
    <row r="25" spans="1:15">
      <c r="B25" s="26"/>
      <c r="C25" s="26"/>
      <c r="D25" s="26"/>
      <c r="E25" s="26"/>
      <c r="F25" s="26"/>
      <c r="G25" s="26"/>
    </row>
    <row r="26" spans="1:15">
      <c r="B26" s="26"/>
      <c r="C26" s="26"/>
      <c r="D26" s="26"/>
      <c r="E26" s="26"/>
      <c r="F26" s="26"/>
      <c r="G26" s="26"/>
    </row>
    <row r="27" spans="1:15">
      <c r="B27" s="26"/>
      <c r="C27" s="26"/>
      <c r="D27" s="26"/>
      <c r="E27" s="26"/>
      <c r="F27" s="26"/>
      <c r="G27" s="26"/>
    </row>
    <row r="28" spans="1:15">
      <c r="B28" s="26"/>
      <c r="C28" s="26"/>
      <c r="D28" s="26"/>
      <c r="E28" s="26"/>
      <c r="F28" s="26"/>
      <c r="G28" s="26"/>
    </row>
    <row r="29" spans="1:15">
      <c r="B29" s="26"/>
      <c r="C29" s="26"/>
      <c r="D29" s="26"/>
      <c r="E29" s="26"/>
      <c r="F29" s="26"/>
      <c r="G29" s="26"/>
    </row>
    <row r="30" spans="1:15">
      <c r="B30" s="26"/>
      <c r="C30" s="26"/>
      <c r="D30" s="26"/>
      <c r="E30" s="26"/>
      <c r="F30" s="26"/>
      <c r="G30" s="26"/>
    </row>
    <row r="31" spans="1:15">
      <c r="B31" s="26"/>
      <c r="C31" s="26"/>
      <c r="D31" s="26"/>
      <c r="E31" s="26"/>
      <c r="F31" s="26"/>
      <c r="G31" s="26"/>
    </row>
    <row r="32" spans="1:15">
      <c r="B32" s="26"/>
      <c r="C32" s="26"/>
      <c r="D32" s="26"/>
      <c r="E32" s="26"/>
      <c r="F32" s="26"/>
      <c r="G32" s="26"/>
    </row>
    <row r="33" spans="2:7">
      <c r="B33" s="26"/>
      <c r="C33" s="26"/>
      <c r="D33" s="26"/>
      <c r="E33" s="26"/>
      <c r="F33" s="26"/>
      <c r="G33" s="26"/>
    </row>
    <row r="34" spans="2:7">
      <c r="B34" s="26"/>
      <c r="C34" s="26"/>
      <c r="D34" s="26"/>
      <c r="E34" s="26"/>
      <c r="F34" s="26"/>
      <c r="G34" s="26"/>
    </row>
    <row r="35" spans="2:7">
      <c r="B35" s="26"/>
      <c r="C35" s="26"/>
      <c r="D35" s="26"/>
      <c r="E35" s="26"/>
      <c r="F35" s="26"/>
      <c r="G35" s="26"/>
    </row>
    <row r="36" spans="2:7">
      <c r="B36" s="26"/>
      <c r="C36" s="26"/>
      <c r="D36" s="26"/>
      <c r="E36" s="26"/>
      <c r="F36" s="26"/>
      <c r="G36" s="26"/>
    </row>
  </sheetData>
  <phoneticPr fontId="30" type="noConversion"/>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078D1-7C87-4113-96F0-8AF1A4D5C402}">
  <sheetPr codeName="Sheet17">
    <tabColor rgb="FF92D050"/>
  </sheetPr>
  <dimension ref="A1:M35"/>
  <sheetViews>
    <sheetView workbookViewId="0">
      <selection activeCell="A5" sqref="A5:B5"/>
    </sheetView>
  </sheetViews>
  <sheetFormatPr defaultColWidth="9.109375" defaultRowHeight="12"/>
  <cols>
    <col min="1" max="1" width="14.109375" style="26" customWidth="1"/>
    <col min="2" max="2" width="17.88671875" style="26" bestFit="1" customWidth="1"/>
    <col min="3" max="3" width="20.5546875" style="26" bestFit="1" customWidth="1"/>
    <col min="4" max="4" width="14.33203125" style="26" bestFit="1" customWidth="1"/>
    <col min="5" max="5" width="15.6640625" style="26" bestFit="1" customWidth="1"/>
    <col min="6" max="6" width="12.44140625" style="26" bestFit="1" customWidth="1"/>
    <col min="7" max="7" width="12.44140625" style="26" customWidth="1"/>
    <col min="8" max="8" width="15.6640625" style="26" customWidth="1"/>
    <col min="9" max="9" width="19.6640625" style="26" customWidth="1"/>
    <col min="10" max="10" width="13.6640625" style="26" customWidth="1"/>
    <col min="11" max="11" width="17.6640625" style="26" customWidth="1"/>
    <col min="12" max="12" width="10.6640625" style="26" customWidth="1"/>
    <col min="13" max="14" width="12.6640625" style="26" customWidth="1"/>
    <col min="15" max="15" width="12" style="26" customWidth="1"/>
    <col min="16" max="16" width="10.77734375" style="26" customWidth="1"/>
    <col min="17" max="17" width="14.88671875" style="26" bestFit="1" customWidth="1"/>
    <col min="18" max="18" width="12" style="26" customWidth="1"/>
    <col min="19" max="19" width="19.88671875" style="26" bestFit="1" customWidth="1"/>
    <col min="20" max="20" width="19.6640625" style="26" bestFit="1" customWidth="1"/>
    <col min="21" max="21" width="12" style="26" bestFit="1" customWidth="1"/>
    <col min="22" max="22" width="5.33203125" style="26" bestFit="1" customWidth="1"/>
    <col min="23" max="23" width="9.21875" style="26" bestFit="1" customWidth="1"/>
    <col min="24" max="24" width="12" style="26" bestFit="1" customWidth="1"/>
    <col min="25" max="25" width="10.77734375" style="26" bestFit="1" customWidth="1"/>
    <col min="26" max="26" width="9.6640625" style="26" bestFit="1" customWidth="1"/>
    <col min="27" max="27" width="12" style="26" bestFit="1" customWidth="1"/>
    <col min="28" max="28" width="10.77734375" style="26" bestFit="1" customWidth="1"/>
    <col min="29" max="29" width="9.6640625" style="26" bestFit="1" customWidth="1"/>
    <col min="30" max="30" width="12" style="26" bestFit="1" customWidth="1"/>
    <col min="31" max="31" width="10.77734375" style="26" bestFit="1" customWidth="1"/>
    <col min="32" max="32" width="9.6640625" style="26" bestFit="1" customWidth="1"/>
    <col min="33" max="33" width="12" style="26" bestFit="1" customWidth="1"/>
    <col min="34" max="34" width="10.77734375" style="26" bestFit="1" customWidth="1"/>
    <col min="35" max="35" width="9.6640625" style="26" bestFit="1" customWidth="1"/>
    <col min="36" max="36" width="12" style="26" bestFit="1" customWidth="1"/>
    <col min="37" max="37" width="10.77734375" style="26" bestFit="1" customWidth="1"/>
    <col min="38" max="38" width="9.6640625" style="26" bestFit="1" customWidth="1"/>
    <col min="39" max="39" width="12" style="26" bestFit="1" customWidth="1"/>
    <col min="40" max="40" width="10.77734375" style="26" bestFit="1" customWidth="1"/>
    <col min="41" max="41" width="9.6640625" style="26" bestFit="1" customWidth="1"/>
    <col min="42" max="42" width="12" style="26" bestFit="1" customWidth="1"/>
    <col min="43" max="43" width="10.77734375" style="26" bestFit="1" customWidth="1"/>
    <col min="44" max="44" width="9.6640625" style="26" bestFit="1" customWidth="1"/>
    <col min="45" max="45" width="12" style="26" bestFit="1" customWidth="1"/>
    <col min="46" max="46" width="10.77734375" style="26" bestFit="1" customWidth="1"/>
    <col min="47" max="47" width="9.6640625" style="26" bestFit="1" customWidth="1"/>
    <col min="48" max="48" width="12" style="26" bestFit="1" customWidth="1"/>
    <col min="49" max="49" width="10.77734375" style="26" bestFit="1" customWidth="1"/>
    <col min="50" max="50" width="9.6640625" style="26" bestFit="1" customWidth="1"/>
    <col min="51" max="51" width="12" style="26" bestFit="1" customWidth="1"/>
    <col min="52" max="52" width="10.77734375" style="26" bestFit="1" customWidth="1"/>
    <col min="53" max="16384" width="9.109375" style="26"/>
  </cols>
  <sheetData>
    <row r="1" spans="1:13" s="12" customFormat="1">
      <c r="A1" s="12" t="s">
        <v>343</v>
      </c>
      <c r="B1" s="12" t="s">
        <v>323</v>
      </c>
    </row>
    <row r="2" spans="1:13" s="12" customFormat="1">
      <c r="A2" s="12" t="s">
        <v>2</v>
      </c>
      <c r="B2" s="12" t="s">
        <v>129</v>
      </c>
    </row>
    <row r="3" spans="1:13" s="12" customFormat="1">
      <c r="A3" s="12" t="s">
        <v>4</v>
      </c>
      <c r="B3" s="12" t="s">
        <v>324</v>
      </c>
    </row>
    <row r="4" spans="1:13" s="12" customFormat="1">
      <c r="A4" s="12" t="s">
        <v>6</v>
      </c>
      <c r="B4" s="172" t="s">
        <v>169</v>
      </c>
    </row>
    <row r="5" spans="1:13" s="12" customFormat="1">
      <c r="A5" s="12" t="s">
        <v>536</v>
      </c>
      <c r="B5" s="176" t="s">
        <v>537</v>
      </c>
    </row>
    <row r="7" spans="1:13">
      <c r="A7" s="201" t="s">
        <v>202</v>
      </c>
      <c r="B7" s="175" t="s">
        <v>322</v>
      </c>
      <c r="C7" s="202" t="s">
        <v>321</v>
      </c>
      <c r="D7" s="203" t="s">
        <v>319</v>
      </c>
      <c r="E7" s="203" t="s">
        <v>320</v>
      </c>
      <c r="F7" s="202" t="s">
        <v>318</v>
      </c>
      <c r="G7" s="175" t="s">
        <v>11</v>
      </c>
      <c r="H7" s="175"/>
      <c r="I7" s="175"/>
      <c r="J7" s="175"/>
      <c r="K7" s="203"/>
      <c r="L7" s="204"/>
      <c r="M7" s="205"/>
    </row>
    <row r="8" spans="1:13">
      <c r="A8" s="206">
        <v>2015</v>
      </c>
      <c r="B8" s="207">
        <v>54.470527221000019</v>
      </c>
      <c r="C8" s="205">
        <v>87.956712383999957</v>
      </c>
      <c r="D8" s="205">
        <v>67.784222960999998</v>
      </c>
      <c r="E8" s="205">
        <v>3.632884589000001</v>
      </c>
      <c r="F8" s="205">
        <v>8.5495057699999997</v>
      </c>
      <c r="G8" s="175">
        <f>SUM(B8:F8)</f>
        <v>222.39385292499998</v>
      </c>
      <c r="H8" s="175"/>
      <c r="I8" s="175"/>
      <c r="J8" s="175"/>
      <c r="K8" s="202"/>
      <c r="L8" s="205"/>
      <c r="M8" s="205"/>
    </row>
    <row r="9" spans="1:13">
      <c r="A9" s="206">
        <v>2016</v>
      </c>
      <c r="B9" s="205">
        <v>58.40851122854</v>
      </c>
      <c r="C9" s="205">
        <v>80.48863417452003</v>
      </c>
      <c r="D9" s="205">
        <v>57.842473821999988</v>
      </c>
      <c r="E9" s="205">
        <v>2.4194417798200005</v>
      </c>
      <c r="F9" s="205">
        <v>8.4861369709999988</v>
      </c>
      <c r="G9" s="175">
        <f t="shared" ref="G9:G17" si="0">SUM(B9:F9)</f>
        <v>207.64519797588002</v>
      </c>
      <c r="H9" s="203"/>
      <c r="I9" s="203"/>
      <c r="J9" s="203"/>
      <c r="K9" s="202"/>
      <c r="L9" s="205"/>
      <c r="M9" s="205"/>
    </row>
    <row r="10" spans="1:13">
      <c r="A10" s="206">
        <v>2017</v>
      </c>
      <c r="B10" s="205">
        <v>62.518099890210003</v>
      </c>
      <c r="C10" s="205">
        <v>87.061687927459985</v>
      </c>
      <c r="D10" s="205">
        <v>69.823515463999996</v>
      </c>
      <c r="E10" s="205">
        <v>2.1137191897299998</v>
      </c>
      <c r="F10" s="205">
        <v>9.2739933160000003</v>
      </c>
      <c r="G10" s="175">
        <f t="shared" si="0"/>
        <v>230.7910157874</v>
      </c>
      <c r="H10" s="202"/>
      <c r="I10" s="202"/>
      <c r="J10" s="202"/>
      <c r="K10" s="202"/>
      <c r="L10" s="205"/>
      <c r="M10" s="205"/>
    </row>
    <row r="11" spans="1:13">
      <c r="A11" s="206">
        <v>2018</v>
      </c>
      <c r="B11" s="205">
        <v>69.54981143869999</v>
      </c>
      <c r="C11" s="205">
        <v>96.674983704479985</v>
      </c>
      <c r="D11" s="205">
        <v>74.305940252999989</v>
      </c>
      <c r="E11" s="205">
        <v>1.7398825837199998</v>
      </c>
      <c r="F11" s="205">
        <v>10.091682827999996</v>
      </c>
      <c r="G11" s="175">
        <f t="shared" si="0"/>
        <v>252.36230080789994</v>
      </c>
      <c r="H11" s="205"/>
      <c r="I11" s="205"/>
      <c r="J11" s="205"/>
      <c r="K11" s="202"/>
      <c r="L11" s="205"/>
      <c r="M11" s="205"/>
    </row>
    <row r="12" spans="1:13">
      <c r="A12" s="206">
        <v>2019</v>
      </c>
      <c r="B12" s="205">
        <v>74.266439977999994</v>
      </c>
      <c r="C12" s="205">
        <v>92.384760612000008</v>
      </c>
      <c r="D12" s="205">
        <v>87.670115659999979</v>
      </c>
      <c r="E12" s="205">
        <v>1.7330866140000001</v>
      </c>
      <c r="F12" s="205">
        <v>11.440484054000001</v>
      </c>
      <c r="G12" s="175">
        <f t="shared" si="0"/>
        <v>267.49488691800002</v>
      </c>
      <c r="H12" s="205"/>
      <c r="I12" s="205"/>
      <c r="J12" s="205"/>
      <c r="K12" s="205"/>
      <c r="L12" s="205"/>
      <c r="M12" s="205"/>
    </row>
    <row r="13" spans="1:13">
      <c r="A13" s="206">
        <v>2020</v>
      </c>
      <c r="B13" s="205">
        <v>77.527774435000012</v>
      </c>
      <c r="C13" s="205">
        <v>108.30030796099997</v>
      </c>
      <c r="D13" s="205">
        <v>107.917542113</v>
      </c>
      <c r="E13" s="205">
        <v>1.5713060959999996</v>
      </c>
      <c r="F13" s="205">
        <v>11.499502809000003</v>
      </c>
      <c r="G13" s="175">
        <f t="shared" si="0"/>
        <v>306.81643341399996</v>
      </c>
      <c r="H13" s="205"/>
      <c r="I13" s="205"/>
      <c r="J13" s="205"/>
      <c r="K13" s="205"/>
      <c r="L13" s="205"/>
      <c r="M13" s="205"/>
    </row>
    <row r="14" spans="1:13">
      <c r="A14" s="206">
        <v>2021</v>
      </c>
      <c r="B14" s="205">
        <v>85.951816163000004</v>
      </c>
      <c r="C14" s="205">
        <v>107.89738734700002</v>
      </c>
      <c r="D14" s="205">
        <v>202.82185866200001</v>
      </c>
      <c r="E14" s="205">
        <v>1.5752433639999999</v>
      </c>
      <c r="F14" s="205">
        <v>11.668913168000007</v>
      </c>
      <c r="G14" s="175">
        <f t="shared" si="0"/>
        <v>409.91521870400004</v>
      </c>
      <c r="H14" s="205"/>
      <c r="I14" s="205"/>
      <c r="J14" s="205"/>
      <c r="K14" s="205"/>
      <c r="L14" s="205"/>
      <c r="M14" s="205"/>
    </row>
    <row r="15" spans="1:13">
      <c r="A15" s="206">
        <v>2022</v>
      </c>
      <c r="B15" s="205">
        <v>92.760561297999971</v>
      </c>
      <c r="C15" s="205">
        <v>98.271935177000017</v>
      </c>
      <c r="D15" s="208">
        <v>153.46534643399997</v>
      </c>
      <c r="E15" s="205">
        <v>1.3858164030000002</v>
      </c>
      <c r="F15" s="205">
        <v>12.196506842</v>
      </c>
      <c r="G15" s="175">
        <f t="shared" si="0"/>
        <v>358.08016615399993</v>
      </c>
      <c r="H15" s="205"/>
      <c r="I15" s="205"/>
      <c r="J15" s="205"/>
      <c r="K15" s="205"/>
      <c r="L15" s="205"/>
      <c r="M15" s="205"/>
    </row>
    <row r="16" spans="1:13">
      <c r="A16" s="206">
        <v>2023</v>
      </c>
      <c r="B16" s="205">
        <v>108.549910204</v>
      </c>
      <c r="C16" s="205">
        <v>97.273525058999965</v>
      </c>
      <c r="D16" s="208">
        <v>134.87101266800002</v>
      </c>
      <c r="E16" s="205">
        <v>1.3650628760000001</v>
      </c>
      <c r="F16" s="205">
        <v>16.732390047999996</v>
      </c>
      <c r="G16" s="175">
        <f t="shared" si="0"/>
        <v>358.79190085500005</v>
      </c>
      <c r="H16" s="205"/>
      <c r="I16" s="205"/>
      <c r="J16" s="205"/>
      <c r="K16" s="205"/>
      <c r="L16" s="205"/>
      <c r="M16" s="205"/>
    </row>
    <row r="17" spans="1:12" ht="14.25" customHeight="1">
      <c r="A17" s="206">
        <v>2024</v>
      </c>
      <c r="B17" s="205">
        <v>137.268139714</v>
      </c>
      <c r="C17" s="205">
        <v>104.95104664499998</v>
      </c>
      <c r="D17" s="208">
        <v>179.58095032700001</v>
      </c>
      <c r="E17" s="205">
        <v>1.4598926530000003</v>
      </c>
      <c r="F17" s="205">
        <v>16.355175428961005</v>
      </c>
      <c r="G17" s="175">
        <f t="shared" si="0"/>
        <v>439.61520476796096</v>
      </c>
      <c r="H17" s="205"/>
      <c r="I17" s="205"/>
      <c r="J17" s="205"/>
      <c r="K17" s="205"/>
      <c r="L17" s="205"/>
    </row>
    <row r="18" spans="1:12">
      <c r="E18" s="205"/>
      <c r="F18" s="205"/>
      <c r="G18" s="205"/>
      <c r="H18" s="205"/>
      <c r="I18" s="205"/>
      <c r="J18" s="205"/>
    </row>
    <row r="19" spans="1:12">
      <c r="B19" s="109"/>
      <c r="C19" s="109"/>
      <c r="D19" s="109"/>
      <c r="E19" s="109"/>
      <c r="F19" s="109"/>
      <c r="G19" s="109"/>
      <c r="H19" s="205"/>
      <c r="I19" s="205"/>
      <c r="J19" s="205"/>
    </row>
    <row r="20" spans="1:12">
      <c r="E20" s="205"/>
    </row>
    <row r="21" spans="1:12">
      <c r="B21" s="104"/>
      <c r="C21" s="104"/>
      <c r="D21" s="104"/>
      <c r="E21" s="104"/>
      <c r="F21" s="104"/>
      <c r="G21" s="104"/>
      <c r="H21" s="109"/>
      <c r="I21" s="109"/>
    </row>
    <row r="22" spans="1:12">
      <c r="B22" s="109"/>
      <c r="C22" s="109"/>
      <c r="D22" s="109"/>
      <c r="E22" s="109"/>
      <c r="F22" s="109"/>
      <c r="G22" s="109"/>
    </row>
    <row r="23" spans="1:12">
      <c r="E23" s="205"/>
    </row>
    <row r="24" spans="1:12">
      <c r="B24" s="104"/>
      <c r="C24" s="104"/>
      <c r="D24" s="104"/>
      <c r="E24" s="104"/>
      <c r="F24" s="104"/>
      <c r="G24" s="104"/>
    </row>
    <row r="25" spans="1:12">
      <c r="B25" s="109"/>
      <c r="C25" s="109"/>
      <c r="D25" s="109"/>
      <c r="E25" s="109"/>
      <c r="F25" s="109"/>
      <c r="G25" s="109"/>
    </row>
    <row r="26" spans="1:12">
      <c r="E26" s="205"/>
    </row>
    <row r="27" spans="1:12">
      <c r="C27" s="109"/>
    </row>
    <row r="28" spans="1:12">
      <c r="D28" s="109"/>
    </row>
    <row r="30" spans="1:12">
      <c r="D30" s="109"/>
    </row>
    <row r="32" spans="1:12">
      <c r="C32" s="109"/>
    </row>
    <row r="35" spans="6:6">
      <c r="F35" s="109"/>
    </row>
  </sheetData>
  <phoneticPr fontId="30" type="noConversion"/>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B90DC-3BA7-4E25-8601-36208B761447}">
  <sheetPr codeName="Sheet15">
    <tabColor rgb="FF92D050"/>
  </sheetPr>
  <dimension ref="A1:H20"/>
  <sheetViews>
    <sheetView workbookViewId="0">
      <selection activeCell="A6" sqref="A6:B6"/>
    </sheetView>
  </sheetViews>
  <sheetFormatPr defaultColWidth="9.109375" defaultRowHeight="12"/>
  <cols>
    <col min="1" max="1" width="9" style="12" customWidth="1"/>
    <col min="2" max="2" width="23.21875" style="12" bestFit="1" customWidth="1"/>
    <col min="3" max="3" width="19.33203125" style="12" bestFit="1" customWidth="1"/>
    <col min="4" max="4" width="19.21875" style="12" bestFit="1" customWidth="1"/>
    <col min="5" max="5" width="20.88671875" style="12" bestFit="1" customWidth="1"/>
    <col min="6" max="6" width="12.44140625" style="12" bestFit="1" customWidth="1"/>
    <col min="7" max="16384" width="9.109375" style="12"/>
  </cols>
  <sheetData>
    <row r="1" spans="1:8" s="174" customFormat="1">
      <c r="A1" s="240" t="s">
        <v>349</v>
      </c>
      <c r="B1" s="209" t="s">
        <v>325</v>
      </c>
    </row>
    <row r="2" spans="1:8" s="174" customFormat="1"/>
    <row r="3" spans="1:8" s="174" customFormat="1">
      <c r="A3" s="174" t="s">
        <v>2</v>
      </c>
      <c r="B3" s="183" t="s">
        <v>326</v>
      </c>
    </row>
    <row r="4" spans="1:8" s="174" customFormat="1">
      <c r="A4" s="174" t="s">
        <v>4</v>
      </c>
      <c r="B4" s="12" t="s">
        <v>474</v>
      </c>
    </row>
    <row r="5" spans="1:8" s="174" customFormat="1">
      <c r="A5" s="174" t="s">
        <v>6</v>
      </c>
      <c r="B5" s="210" t="s">
        <v>7</v>
      </c>
    </row>
    <row r="6" spans="1:8" s="174" customFormat="1">
      <c r="A6" s="12" t="s">
        <v>536</v>
      </c>
      <c r="B6" s="176" t="s">
        <v>537</v>
      </c>
    </row>
    <row r="10" spans="1:8">
      <c r="B10" s="12" t="s">
        <v>327</v>
      </c>
      <c r="C10" s="12" t="s">
        <v>328</v>
      </c>
      <c r="D10" s="12" t="s">
        <v>329</v>
      </c>
      <c r="E10" s="12" t="s">
        <v>330</v>
      </c>
      <c r="F10" s="12" t="s">
        <v>318</v>
      </c>
      <c r="G10" s="12" t="s">
        <v>11</v>
      </c>
    </row>
    <row r="11" spans="1:8">
      <c r="A11" s="12">
        <v>2015</v>
      </c>
      <c r="B11" s="12">
        <v>79.554386100000002</v>
      </c>
      <c r="C11" s="12">
        <v>0</v>
      </c>
      <c r="D11" s="12">
        <v>0</v>
      </c>
      <c r="E11" s="12">
        <v>4.3818250010000002</v>
      </c>
      <c r="F11" s="12">
        <v>77.929137073000007</v>
      </c>
      <c r="G11" s="12">
        <f>SUM(B11:F11)</f>
        <v>161.86534817400002</v>
      </c>
      <c r="H11" s="109"/>
    </row>
    <row r="12" spans="1:8">
      <c r="A12" s="12">
        <v>2016</v>
      </c>
      <c r="B12" s="12">
        <v>68.564269527999997</v>
      </c>
      <c r="C12" s="12">
        <v>3.76197866</v>
      </c>
      <c r="D12" s="12">
        <v>11.823267362999999</v>
      </c>
      <c r="E12" s="12">
        <v>3.569931</v>
      </c>
      <c r="F12" s="12">
        <v>77.030051350541001</v>
      </c>
      <c r="G12" s="12">
        <f t="shared" ref="G12:G20" si="0">SUM(B12:F12)</f>
        <v>164.74949790154099</v>
      </c>
      <c r="H12" s="109"/>
    </row>
    <row r="13" spans="1:8">
      <c r="A13" s="12">
        <v>2017</v>
      </c>
      <c r="B13" s="12">
        <v>70.625700390999995</v>
      </c>
      <c r="C13" s="12">
        <v>5.9012626639999999</v>
      </c>
      <c r="D13" s="12">
        <v>14.202259588</v>
      </c>
      <c r="E13" s="12">
        <v>3.708755665</v>
      </c>
      <c r="F13" s="12">
        <v>84.223117141396003</v>
      </c>
      <c r="G13" s="12">
        <f t="shared" si="0"/>
        <v>178.66109544939599</v>
      </c>
      <c r="H13" s="109"/>
    </row>
    <row r="14" spans="1:8">
      <c r="A14" s="12">
        <v>2018</v>
      </c>
      <c r="B14" s="12">
        <v>73.224929248999999</v>
      </c>
      <c r="C14" s="12">
        <v>5.9080113450000002</v>
      </c>
      <c r="D14" s="12">
        <v>14.986210156</v>
      </c>
      <c r="E14" s="12">
        <v>4.1877148059999998</v>
      </c>
      <c r="F14" s="12">
        <v>89.28564858173371</v>
      </c>
      <c r="G14" s="12">
        <f t="shared" si="0"/>
        <v>187.5925141377337</v>
      </c>
      <c r="H14" s="109"/>
    </row>
    <row r="15" spans="1:8">
      <c r="A15" s="12">
        <v>2019</v>
      </c>
      <c r="B15" s="12">
        <v>77.292097585999997</v>
      </c>
      <c r="C15" s="12">
        <v>2.6793712080000001</v>
      </c>
      <c r="D15" s="12">
        <v>17.183079676999998</v>
      </c>
      <c r="E15" s="12">
        <v>4.4593689999999997</v>
      </c>
      <c r="F15" s="12">
        <v>96.749173461810003</v>
      </c>
      <c r="G15" s="12">
        <f t="shared" si="0"/>
        <v>198.36309093281</v>
      </c>
      <c r="H15" s="109"/>
    </row>
    <row r="16" spans="1:8">
      <c r="A16" s="12">
        <v>2020</v>
      </c>
      <c r="B16" s="12">
        <v>81.661022934000002</v>
      </c>
      <c r="C16" s="12">
        <v>3.7921115310000002</v>
      </c>
      <c r="D16" s="12">
        <v>20.344087726000001</v>
      </c>
      <c r="E16" s="12">
        <v>3.0397810000000001</v>
      </c>
      <c r="F16" s="12">
        <v>108.862978958</v>
      </c>
      <c r="G16" s="12">
        <f t="shared" si="0"/>
        <v>217.69998214899999</v>
      </c>
      <c r="H16" s="109"/>
    </row>
    <row r="17" spans="1:8">
      <c r="A17" s="12">
        <v>2021</v>
      </c>
      <c r="B17" s="12">
        <v>91.765537445999996</v>
      </c>
      <c r="C17" s="12">
        <v>5.3515218129999997</v>
      </c>
      <c r="D17" s="12">
        <v>25.047123239000001</v>
      </c>
      <c r="E17" s="12">
        <v>3.3607562099999999</v>
      </c>
      <c r="F17" s="12">
        <v>121.639478813</v>
      </c>
      <c r="G17" s="12">
        <f t="shared" si="0"/>
        <v>247.16441752100002</v>
      </c>
      <c r="H17" s="109"/>
    </row>
    <row r="18" spans="1:8">
      <c r="A18" s="12">
        <v>2022</v>
      </c>
      <c r="B18" s="12">
        <v>100.63006179200001</v>
      </c>
      <c r="C18" s="12">
        <v>6.7640446269999996</v>
      </c>
      <c r="D18" s="12">
        <v>26.869051745</v>
      </c>
      <c r="E18" s="12">
        <v>4.3309564910000002</v>
      </c>
      <c r="F18" s="12">
        <v>129.03963403899999</v>
      </c>
      <c r="G18" s="12">
        <f t="shared" si="0"/>
        <v>267.63374869400002</v>
      </c>
      <c r="H18" s="109"/>
    </row>
    <row r="19" spans="1:8">
      <c r="A19" s="12">
        <v>2023</v>
      </c>
      <c r="B19" s="12">
        <v>100.05082906200001</v>
      </c>
      <c r="C19" s="12">
        <v>5.1911632330000002</v>
      </c>
      <c r="D19" s="12">
        <v>29.477578166000001</v>
      </c>
      <c r="E19" s="12">
        <v>10.148136110999999</v>
      </c>
      <c r="F19" s="12">
        <v>133.71319790999999</v>
      </c>
      <c r="G19" s="12">
        <f t="shared" si="0"/>
        <v>278.58090448199994</v>
      </c>
      <c r="H19" s="109"/>
    </row>
    <row r="20" spans="1:8">
      <c r="A20" s="12">
        <v>2024</v>
      </c>
      <c r="B20" s="12">
        <v>103.75865521599999</v>
      </c>
      <c r="C20" s="12">
        <v>0.82094335799999996</v>
      </c>
      <c r="D20" s="12">
        <v>35.718545769000002</v>
      </c>
      <c r="E20" s="12">
        <v>12.36712648</v>
      </c>
      <c r="F20" s="12">
        <v>146.88726773106202</v>
      </c>
      <c r="G20" s="12">
        <f t="shared" si="0"/>
        <v>299.55253855406204</v>
      </c>
      <c r="H20" s="109"/>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15">
    <tabColor rgb="FF92D050"/>
  </sheetPr>
  <dimension ref="A1:N31"/>
  <sheetViews>
    <sheetView zoomScaleNormal="100" workbookViewId="0">
      <selection activeCell="A6" sqref="A6:B6"/>
    </sheetView>
  </sheetViews>
  <sheetFormatPr defaultColWidth="9.109375" defaultRowHeight="12"/>
  <cols>
    <col min="1" max="1" width="14" style="153" customWidth="1"/>
    <col min="2" max="2" width="13.6640625" style="153" customWidth="1"/>
    <col min="3" max="3" width="18.6640625" style="153" customWidth="1"/>
    <col min="4" max="4" width="10.21875" style="153" customWidth="1"/>
    <col min="5" max="5" width="10.88671875" style="153" customWidth="1"/>
    <col min="6" max="6" width="12.6640625" style="153" customWidth="1"/>
    <col min="7" max="7" width="5.88671875" style="153" customWidth="1"/>
    <col min="8" max="11" width="12.6640625" style="153" customWidth="1"/>
    <col min="12" max="12" width="22.77734375" style="153" customWidth="1"/>
    <col min="13" max="13" width="15.6640625" style="153" customWidth="1"/>
    <col min="14" max="14" width="9.77734375" style="153" bestFit="1" customWidth="1"/>
    <col min="15" max="15" width="9.109375" style="153"/>
    <col min="16" max="16" width="10.77734375" style="153" customWidth="1"/>
    <col min="17" max="18" width="7.33203125" style="153" bestFit="1" customWidth="1"/>
    <col min="19" max="16384" width="9.109375" style="153"/>
  </cols>
  <sheetData>
    <row r="1" spans="1:8" s="36" customFormat="1">
      <c r="A1" s="101" t="s">
        <v>391</v>
      </c>
      <c r="B1" s="139" t="s">
        <v>332</v>
      </c>
      <c r="E1" s="286"/>
      <c r="F1" s="286"/>
      <c r="G1" s="286"/>
      <c r="H1" s="286"/>
    </row>
    <row r="2" spans="1:8" s="36" customFormat="1"/>
    <row r="3" spans="1:8" s="36" customFormat="1">
      <c r="A3" s="36" t="s">
        <v>2</v>
      </c>
      <c r="B3" s="56" t="s">
        <v>333</v>
      </c>
    </row>
    <row r="4" spans="1:8" s="36" customFormat="1">
      <c r="A4" s="36" t="s">
        <v>4</v>
      </c>
      <c r="B4" s="172" t="s">
        <v>334</v>
      </c>
    </row>
    <row r="5" spans="1:8" s="36" customFormat="1">
      <c r="A5" s="36" t="s">
        <v>6</v>
      </c>
      <c r="B5" s="111" t="s">
        <v>335</v>
      </c>
    </row>
    <row r="6" spans="1:8" s="36" customFormat="1">
      <c r="A6" s="12" t="s">
        <v>536</v>
      </c>
      <c r="B6" s="176" t="s">
        <v>537</v>
      </c>
    </row>
    <row r="7" spans="1:8" s="150" customFormat="1">
      <c r="B7" s="151"/>
      <c r="C7" s="151"/>
      <c r="D7" s="151"/>
      <c r="E7" s="152"/>
    </row>
    <row r="8" spans="1:8">
      <c r="A8" s="153" t="s">
        <v>129</v>
      </c>
      <c r="B8" s="153" t="s">
        <v>336</v>
      </c>
    </row>
    <row r="9" spans="1:8">
      <c r="B9" s="153" t="s">
        <v>337</v>
      </c>
    </row>
    <row r="11" spans="1:8">
      <c r="B11" s="155" t="s">
        <v>338</v>
      </c>
      <c r="C11" s="155" t="s">
        <v>339</v>
      </c>
      <c r="D11" s="155" t="s">
        <v>340</v>
      </c>
      <c r="E11" s="155" t="s">
        <v>341</v>
      </c>
      <c r="F11" s="155" t="s">
        <v>40</v>
      </c>
      <c r="H11" s="153" t="s">
        <v>342</v>
      </c>
    </row>
    <row r="12" spans="1:8">
      <c r="A12" s="153">
        <v>2006</v>
      </c>
      <c r="B12" s="155">
        <v>176.15600000000001</v>
      </c>
      <c r="C12" s="155">
        <v>0.23200000000000001</v>
      </c>
      <c r="D12" s="155">
        <v>65.598628714940403</v>
      </c>
      <c r="E12" s="155">
        <v>15.7424285048514</v>
      </c>
      <c r="F12" s="155">
        <f>SUM(B12:E12)</f>
        <v>257.7290572197918</v>
      </c>
      <c r="H12" s="154">
        <f>D12/F12</f>
        <v>0.25452554485929685</v>
      </c>
    </row>
    <row r="13" spans="1:8">
      <c r="A13" s="153">
        <v>2007</v>
      </c>
      <c r="B13" s="155">
        <v>185.65299999999999</v>
      </c>
      <c r="C13" s="155">
        <v>0.45600000000000002</v>
      </c>
      <c r="D13" s="155">
        <v>70.657832359045102</v>
      </c>
      <c r="E13" s="155">
        <v>17.042312924070899</v>
      </c>
      <c r="F13" s="155">
        <f t="shared" ref="F13:F30" si="0">SUM(B13:E13)</f>
        <v>273.80914528311598</v>
      </c>
      <c r="H13" s="154">
        <f t="shared" ref="H13:H30" si="1">D13/F13</f>
        <v>0.25805504884062802</v>
      </c>
    </row>
    <row r="14" spans="1:8">
      <c r="A14" s="153">
        <v>2008</v>
      </c>
      <c r="B14" s="155">
        <v>200.01400000000001</v>
      </c>
      <c r="C14" s="155">
        <v>0.80800000000000005</v>
      </c>
      <c r="D14" s="155">
        <v>76</v>
      </c>
      <c r="E14" s="155">
        <v>18</v>
      </c>
      <c r="F14" s="155">
        <f t="shared" si="0"/>
        <v>294.822</v>
      </c>
      <c r="H14" s="154">
        <f t="shared" si="1"/>
        <v>0.25778266208084877</v>
      </c>
    </row>
    <row r="15" spans="1:8">
      <c r="A15" s="153">
        <v>2009</v>
      </c>
      <c r="B15" s="155">
        <v>218.24199999999999</v>
      </c>
      <c r="C15" s="155">
        <v>0.83</v>
      </c>
      <c r="D15" s="155">
        <v>82</v>
      </c>
      <c r="E15" s="155">
        <v>19</v>
      </c>
      <c r="F15" s="155">
        <f t="shared" si="0"/>
        <v>320.072</v>
      </c>
      <c r="H15" s="154">
        <f t="shared" si="1"/>
        <v>0.25619235671973806</v>
      </c>
    </row>
    <row r="16" spans="1:8">
      <c r="A16" s="153">
        <v>2010</v>
      </c>
      <c r="B16" s="155">
        <v>220.203</v>
      </c>
      <c r="C16" s="155">
        <v>1.365</v>
      </c>
      <c r="D16" s="155">
        <v>86</v>
      </c>
      <c r="E16" s="155">
        <v>19</v>
      </c>
      <c r="F16" s="155">
        <f t="shared" si="0"/>
        <v>326.56799999999998</v>
      </c>
      <c r="H16" s="154">
        <f t="shared" si="1"/>
        <v>0.26334484701501681</v>
      </c>
    </row>
    <row r="17" spans="1:14">
      <c r="A17" s="153">
        <v>2011</v>
      </c>
      <c r="B17" s="155">
        <v>219.68199999999999</v>
      </c>
      <c r="C17" s="155">
        <v>1.9059999999999999</v>
      </c>
      <c r="D17" s="155">
        <v>93</v>
      </c>
      <c r="E17" s="155">
        <v>20</v>
      </c>
      <c r="F17" s="155">
        <f t="shared" si="0"/>
        <v>334.58799999999997</v>
      </c>
      <c r="H17" s="154">
        <f t="shared" si="1"/>
        <v>0.27795378196468495</v>
      </c>
    </row>
    <row r="18" spans="1:14">
      <c r="A18" s="153">
        <v>2012</v>
      </c>
      <c r="B18" s="155">
        <v>236.03899999999999</v>
      </c>
      <c r="C18" s="155">
        <v>2.2989999999999999</v>
      </c>
      <c r="D18" s="155">
        <v>99</v>
      </c>
      <c r="E18" s="155">
        <v>21</v>
      </c>
      <c r="F18" s="155">
        <f t="shared" si="0"/>
        <v>358.33799999999997</v>
      </c>
      <c r="H18" s="154">
        <f t="shared" si="1"/>
        <v>0.27627547176129802</v>
      </c>
    </row>
    <row r="19" spans="1:14">
      <c r="A19" s="153">
        <v>2013</v>
      </c>
      <c r="B19" s="155">
        <v>253.96600000000001</v>
      </c>
      <c r="C19" s="155">
        <v>3.1970000000000001</v>
      </c>
      <c r="D19" s="155">
        <v>103</v>
      </c>
      <c r="E19" s="155">
        <v>21</v>
      </c>
      <c r="F19" s="155">
        <f t="shared" si="0"/>
        <v>381.16300000000001</v>
      </c>
      <c r="H19" s="154">
        <f t="shared" si="1"/>
        <v>0.27022559902194071</v>
      </c>
    </row>
    <row r="20" spans="1:14">
      <c r="A20" s="153">
        <v>2014</v>
      </c>
      <c r="B20" s="155">
        <v>255.11099999999999</v>
      </c>
      <c r="C20" s="155">
        <v>4.4560000000000004</v>
      </c>
      <c r="D20" s="155">
        <v>105</v>
      </c>
      <c r="E20" s="155">
        <v>23</v>
      </c>
      <c r="F20" s="155">
        <f t="shared" si="0"/>
        <v>387.56700000000001</v>
      </c>
      <c r="H20" s="154">
        <f t="shared" si="1"/>
        <v>0.27092089883813636</v>
      </c>
      <c r="N20" s="154"/>
    </row>
    <row r="21" spans="1:14">
      <c r="A21" s="153">
        <v>2015</v>
      </c>
      <c r="B21" s="155">
        <v>267.577</v>
      </c>
      <c r="C21" s="155">
        <v>5.5570000000000004</v>
      </c>
      <c r="D21" s="155">
        <v>112</v>
      </c>
      <c r="E21" s="155">
        <v>24</v>
      </c>
      <c r="F21" s="155">
        <f t="shared" si="0"/>
        <v>409.13400000000001</v>
      </c>
      <c r="H21" s="154">
        <f t="shared" si="1"/>
        <v>0.27374894288912677</v>
      </c>
    </row>
    <row r="22" spans="1:14">
      <c r="A22" s="153">
        <v>2016</v>
      </c>
      <c r="B22" s="155">
        <v>282.38400000000001</v>
      </c>
      <c r="C22" s="155">
        <v>6.9619999999999997</v>
      </c>
      <c r="D22" s="155">
        <v>116</v>
      </c>
      <c r="E22" s="155">
        <v>26</v>
      </c>
      <c r="F22" s="155">
        <f t="shared" si="0"/>
        <v>431.346</v>
      </c>
      <c r="H22" s="154">
        <f t="shared" si="1"/>
        <v>0.26892564205997044</v>
      </c>
    </row>
    <row r="23" spans="1:14">
      <c r="A23" s="153">
        <v>2017</v>
      </c>
      <c r="B23" s="155">
        <v>296.00099999999998</v>
      </c>
      <c r="C23" s="155">
        <v>8.5850000000000009</v>
      </c>
      <c r="D23" s="155">
        <v>121</v>
      </c>
      <c r="E23" s="155">
        <v>26</v>
      </c>
      <c r="F23" s="155">
        <f t="shared" si="0"/>
        <v>451.58599999999996</v>
      </c>
      <c r="H23" s="154">
        <f t="shared" si="1"/>
        <v>0.26794453326719608</v>
      </c>
    </row>
    <row r="24" spans="1:14">
      <c r="A24" s="153">
        <v>2018</v>
      </c>
      <c r="B24" s="155">
        <v>304.44400000000002</v>
      </c>
      <c r="C24" s="155">
        <v>9.5370000000000008</v>
      </c>
      <c r="D24" s="155">
        <v>127</v>
      </c>
      <c r="E24" s="155">
        <v>26</v>
      </c>
      <c r="F24" s="155">
        <f t="shared" si="0"/>
        <v>466.98099999999999</v>
      </c>
      <c r="H24" s="154">
        <f t="shared" si="1"/>
        <v>0.27195967287748324</v>
      </c>
    </row>
    <row r="25" spans="1:14">
      <c r="A25" s="153">
        <v>2019</v>
      </c>
      <c r="B25" s="155">
        <v>314.72399999999999</v>
      </c>
      <c r="C25" s="155">
        <v>10.942</v>
      </c>
      <c r="D25" s="155">
        <v>134</v>
      </c>
      <c r="E25" s="155">
        <v>27</v>
      </c>
      <c r="F25" s="155">
        <f t="shared" si="0"/>
        <v>486.666</v>
      </c>
      <c r="H25" s="154">
        <f t="shared" si="1"/>
        <v>0.27534284293540129</v>
      </c>
      <c r="K25" s="283"/>
    </row>
    <row r="26" spans="1:14">
      <c r="A26" s="153">
        <v>2020</v>
      </c>
      <c r="B26" s="155">
        <v>326.26600000000002</v>
      </c>
      <c r="C26" s="155">
        <v>14.028</v>
      </c>
      <c r="D26" s="155">
        <v>143.36470240599999</v>
      </c>
      <c r="E26" s="155">
        <v>27.004158294</v>
      </c>
      <c r="F26" s="155">
        <f t="shared" si="0"/>
        <v>510.66286070000001</v>
      </c>
      <c r="H26" s="154">
        <f t="shared" si="1"/>
        <v>0.28074237121822476</v>
      </c>
      <c r="K26" s="283"/>
    </row>
    <row r="27" spans="1:14">
      <c r="A27" s="153">
        <v>2021</v>
      </c>
      <c r="B27" s="155">
        <v>331.54500000000002</v>
      </c>
      <c r="C27" s="155">
        <v>16.61</v>
      </c>
      <c r="D27" s="155">
        <v>152</v>
      </c>
      <c r="E27" s="155">
        <v>28</v>
      </c>
      <c r="F27" s="155">
        <f t="shared" si="0"/>
        <v>528.15499999999997</v>
      </c>
      <c r="H27" s="154">
        <f t="shared" si="1"/>
        <v>0.28779430280883456</v>
      </c>
    </row>
    <row r="28" spans="1:14">
      <c r="A28" s="153">
        <v>2022</v>
      </c>
      <c r="B28" s="155">
        <v>345</v>
      </c>
      <c r="C28" s="155">
        <v>22</v>
      </c>
      <c r="D28" s="155">
        <v>162.53874514699999</v>
      </c>
      <c r="E28" s="155">
        <v>28.558952677000001</v>
      </c>
      <c r="F28" s="155">
        <f t="shared" si="0"/>
        <v>558.09769782399997</v>
      </c>
      <c r="H28" s="154">
        <f t="shared" si="1"/>
        <v>0.2912370822899501</v>
      </c>
    </row>
    <row r="29" spans="1:14">
      <c r="A29" s="153">
        <v>2023</v>
      </c>
      <c r="B29" s="155">
        <v>358.21</v>
      </c>
      <c r="C29" s="155">
        <v>21.643999999999998</v>
      </c>
      <c r="D29" s="155">
        <v>173.26786371099999</v>
      </c>
      <c r="E29" s="155">
        <v>28.724130770999999</v>
      </c>
      <c r="F29" s="155">
        <f t="shared" si="0"/>
        <v>581.84599448199992</v>
      </c>
      <c r="H29" s="154">
        <f t="shared" si="1"/>
        <v>0.29778990549768275</v>
      </c>
      <c r="K29" s="285"/>
      <c r="L29" s="284"/>
      <c r="M29" s="284"/>
    </row>
    <row r="30" spans="1:14">
      <c r="A30" s="153">
        <v>2024</v>
      </c>
      <c r="B30" s="153">
        <v>363</v>
      </c>
      <c r="C30" s="153">
        <v>27</v>
      </c>
      <c r="D30" s="243">
        <v>188.576957316</v>
      </c>
      <c r="E30" s="243">
        <v>29.965303398</v>
      </c>
      <c r="F30" s="155">
        <f t="shared" si="0"/>
        <v>608.54226071400001</v>
      </c>
      <c r="H30" s="154">
        <f t="shared" si="1"/>
        <v>0.30988309192321906</v>
      </c>
      <c r="K30" s="285"/>
      <c r="L30" s="284"/>
      <c r="M30" s="284"/>
    </row>
    <row r="31" spans="1:14">
      <c r="C31" s="287"/>
      <c r="E31" s="287"/>
      <c r="F31" s="287"/>
      <c r="H31" s="287"/>
      <c r="L31" s="284"/>
      <c r="M31" s="284"/>
      <c r="N31" s="154"/>
    </row>
  </sheetData>
  <phoneticPr fontId="30" type="noConversion"/>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20">
    <tabColor rgb="FF92D050"/>
  </sheetPr>
  <dimension ref="A1:T37"/>
  <sheetViews>
    <sheetView workbookViewId="0">
      <selection activeCell="A6" sqref="A6:B6"/>
    </sheetView>
  </sheetViews>
  <sheetFormatPr defaultColWidth="9.109375" defaultRowHeight="12"/>
  <cols>
    <col min="1" max="1" width="13.88671875" style="36" customWidth="1"/>
    <col min="2" max="2" width="18.6640625" style="36" customWidth="1"/>
    <col min="3" max="3" width="21.6640625" style="36" customWidth="1"/>
    <col min="4" max="4" width="16.88671875" style="36" customWidth="1"/>
    <col min="5" max="5" width="17.6640625" style="36" customWidth="1"/>
    <col min="6" max="6" width="19.6640625" style="36" customWidth="1"/>
    <col min="7" max="7" width="8.6640625" style="36" customWidth="1"/>
    <col min="8" max="11" width="12.109375" style="36" customWidth="1"/>
    <col min="12" max="16384" width="9.109375" style="36"/>
  </cols>
  <sheetData>
    <row r="1" spans="1:20">
      <c r="A1" s="101" t="s">
        <v>392</v>
      </c>
      <c r="B1" s="53" t="s">
        <v>344</v>
      </c>
    </row>
    <row r="3" spans="1:20">
      <c r="A3" s="36" t="s">
        <v>2</v>
      </c>
      <c r="B3" s="56" t="s">
        <v>326</v>
      </c>
    </row>
    <row r="4" spans="1:20">
      <c r="A4" s="36" t="s">
        <v>4</v>
      </c>
      <c r="B4" s="173" t="s">
        <v>453</v>
      </c>
    </row>
    <row r="5" spans="1:20">
      <c r="A5" s="36" t="s">
        <v>6</v>
      </c>
      <c r="B5" s="56" t="s">
        <v>140</v>
      </c>
    </row>
    <row r="6" spans="1:20">
      <c r="A6" s="12" t="s">
        <v>536</v>
      </c>
      <c r="B6" s="176" t="s">
        <v>537</v>
      </c>
    </row>
    <row r="7" spans="1:20">
      <c r="A7" s="13"/>
      <c r="B7" s="176"/>
    </row>
    <row r="8" spans="1:20" s="157" customFormat="1" ht="24">
      <c r="A8" s="156"/>
      <c r="B8" s="156" t="s">
        <v>340</v>
      </c>
      <c r="C8" s="156" t="s">
        <v>345</v>
      </c>
      <c r="D8" s="156" t="s">
        <v>339</v>
      </c>
      <c r="E8" s="156" t="s">
        <v>346</v>
      </c>
      <c r="F8" s="156" t="s">
        <v>347</v>
      </c>
      <c r="G8" s="156" t="s">
        <v>348</v>
      </c>
      <c r="H8" s="157" t="s">
        <v>11</v>
      </c>
    </row>
    <row r="9" spans="1:20">
      <c r="A9" s="158" t="s">
        <v>94</v>
      </c>
      <c r="B9" s="159">
        <v>2352.6039999999998</v>
      </c>
      <c r="C9" s="159">
        <v>1015.544</v>
      </c>
      <c r="D9" s="159">
        <v>888.38099999999997</v>
      </c>
      <c r="E9" s="159">
        <v>1610.8019999999999</v>
      </c>
      <c r="F9" s="159">
        <v>1988.4390000000001</v>
      </c>
      <c r="G9" s="159">
        <v>1100.8910000000001</v>
      </c>
      <c r="H9" s="38">
        <f>SUM(B9:G9)</f>
        <v>8956.6610000000001</v>
      </c>
      <c r="I9" s="160"/>
      <c r="J9" s="160"/>
      <c r="K9" s="160"/>
      <c r="L9" s="160"/>
      <c r="M9" s="160"/>
      <c r="N9" s="160"/>
    </row>
    <row r="10" spans="1:20">
      <c r="A10" s="158" t="s">
        <v>95</v>
      </c>
      <c r="B10" s="159">
        <v>2553.2089999999998</v>
      </c>
      <c r="C10" s="159">
        <v>1033.519</v>
      </c>
      <c r="D10" s="159">
        <v>1014.674</v>
      </c>
      <c r="E10" s="159">
        <v>1729.568</v>
      </c>
      <c r="F10" s="159">
        <v>2156.2199999999998</v>
      </c>
      <c r="G10" s="159">
        <v>1125.125</v>
      </c>
      <c r="H10" s="38">
        <f t="shared" ref="H10:H18" si="0">SUM(B10:G10)</f>
        <v>9612.3150000000005</v>
      </c>
      <c r="I10" s="160"/>
      <c r="J10" s="160"/>
      <c r="K10" s="160"/>
      <c r="L10" s="160"/>
      <c r="M10" s="160"/>
      <c r="N10" s="160"/>
    </row>
    <row r="11" spans="1:20">
      <c r="A11" s="158" t="s">
        <v>65</v>
      </c>
      <c r="B11" s="159">
        <v>2754.6489999999999</v>
      </c>
      <c r="C11" s="159">
        <v>1058.085</v>
      </c>
      <c r="D11" s="159">
        <v>1169.9960000000001</v>
      </c>
      <c r="E11" s="159">
        <v>1840.846</v>
      </c>
      <c r="F11" s="159">
        <v>2227.0929999999998</v>
      </c>
      <c r="G11" s="159">
        <v>1297.623</v>
      </c>
      <c r="H11" s="38">
        <f t="shared" si="0"/>
        <v>10348.291999999998</v>
      </c>
      <c r="I11" s="160"/>
      <c r="J11" s="160"/>
      <c r="K11" s="160"/>
      <c r="L11" s="160"/>
      <c r="M11" s="160"/>
      <c r="N11" s="160"/>
    </row>
    <row r="12" spans="1:20">
      <c r="A12" s="158" t="s">
        <v>66</v>
      </c>
      <c r="B12" s="159">
        <v>2831.4050000000002</v>
      </c>
      <c r="C12" s="159">
        <v>1025.9449999999999</v>
      </c>
      <c r="D12" s="159">
        <v>1168.556</v>
      </c>
      <c r="E12" s="159">
        <v>1975.6089999999999</v>
      </c>
      <c r="F12" s="159">
        <v>2235.5509999999999</v>
      </c>
      <c r="G12" s="159">
        <v>1198.893</v>
      </c>
      <c r="H12" s="38">
        <f t="shared" si="0"/>
        <v>10435.959000000001</v>
      </c>
      <c r="I12" s="160"/>
      <c r="J12" s="160"/>
      <c r="K12" s="160"/>
      <c r="L12" s="160"/>
      <c r="M12" s="160"/>
      <c r="N12" s="160"/>
    </row>
    <row r="13" spans="1:20">
      <c r="A13" s="158" t="s">
        <v>67</v>
      </c>
      <c r="B13" s="161">
        <v>3242.2530000000002</v>
      </c>
      <c r="C13" s="161">
        <v>1111.2739999999999</v>
      </c>
      <c r="D13" s="161">
        <v>1532.364</v>
      </c>
      <c r="E13" s="161">
        <v>2067.1990000000001</v>
      </c>
      <c r="F13" s="161">
        <v>2873.3609999999999</v>
      </c>
      <c r="G13" s="161">
        <v>1479.6759999999999</v>
      </c>
      <c r="H13" s="38">
        <f t="shared" si="0"/>
        <v>12306.127</v>
      </c>
      <c r="I13" s="39"/>
    </row>
    <row r="14" spans="1:20">
      <c r="A14" s="158" t="s">
        <v>68</v>
      </c>
      <c r="B14" s="161">
        <v>3491.4340000000002</v>
      </c>
      <c r="C14" s="161">
        <v>1154.905</v>
      </c>
      <c r="D14" s="161">
        <v>1642.6079999999999</v>
      </c>
      <c r="E14" s="161">
        <v>2284.009</v>
      </c>
      <c r="F14" s="161">
        <v>3362.5970000000002</v>
      </c>
      <c r="G14" s="161">
        <v>1601.527</v>
      </c>
      <c r="H14" s="38">
        <f t="shared" si="0"/>
        <v>13537.08</v>
      </c>
      <c r="I14" s="39"/>
    </row>
    <row r="15" spans="1:20">
      <c r="A15" s="158" t="s">
        <v>69</v>
      </c>
      <c r="B15" s="161">
        <v>3818.2950000000001</v>
      </c>
      <c r="C15" s="161">
        <v>1324.902</v>
      </c>
      <c r="D15" s="161">
        <v>2146.904</v>
      </c>
      <c r="E15" s="161">
        <v>2470.9380000000001</v>
      </c>
      <c r="F15" s="161">
        <v>4276.402</v>
      </c>
      <c r="G15" s="161">
        <v>1942.33</v>
      </c>
      <c r="H15" s="38">
        <f t="shared" si="0"/>
        <v>15979.771000000001</v>
      </c>
      <c r="I15" s="39"/>
      <c r="J15" s="161"/>
      <c r="K15" s="161"/>
      <c r="L15" s="161"/>
      <c r="M15" s="161"/>
      <c r="O15" s="161"/>
      <c r="P15" s="161"/>
      <c r="Q15" s="161"/>
      <c r="R15" s="161"/>
      <c r="S15" s="161"/>
      <c r="T15" s="161"/>
    </row>
    <row r="16" spans="1:20">
      <c r="A16" s="158" t="s">
        <v>70</v>
      </c>
      <c r="B16" s="161">
        <v>3487.5520000000001</v>
      </c>
      <c r="C16" s="161">
        <v>1234.9870000000001</v>
      </c>
      <c r="D16" s="161">
        <v>1914.671</v>
      </c>
      <c r="E16" s="161">
        <v>2644.8119999999999</v>
      </c>
      <c r="F16" s="161">
        <v>3204.0459999999998</v>
      </c>
      <c r="G16" s="161">
        <v>1635.5260000000001</v>
      </c>
      <c r="H16" s="38">
        <f t="shared" si="0"/>
        <v>14121.594000000001</v>
      </c>
      <c r="I16" s="39"/>
      <c r="J16" s="161"/>
      <c r="K16" s="161"/>
      <c r="L16" s="161"/>
      <c r="M16" s="161"/>
      <c r="O16" s="161"/>
      <c r="P16" s="161"/>
      <c r="Q16" s="161"/>
      <c r="R16" s="161"/>
      <c r="S16" s="161"/>
      <c r="T16" s="161"/>
    </row>
    <row r="17" spans="1:20">
      <c r="A17" s="158" t="s">
        <v>71</v>
      </c>
      <c r="B17" s="161">
        <v>3969.759</v>
      </c>
      <c r="C17" s="161">
        <v>1300.376</v>
      </c>
      <c r="D17" s="161">
        <v>2274.7469999999998</v>
      </c>
      <c r="E17" s="161">
        <v>2663.8319999999999</v>
      </c>
      <c r="F17" s="161">
        <v>3623.4319999999998</v>
      </c>
      <c r="G17" s="161">
        <v>1940.3430000000001</v>
      </c>
      <c r="H17" s="38">
        <f t="shared" si="0"/>
        <v>15772.489000000001</v>
      </c>
      <c r="I17" s="39"/>
      <c r="O17" s="161"/>
      <c r="P17" s="161"/>
      <c r="Q17" s="161"/>
      <c r="R17" s="161"/>
      <c r="S17" s="161"/>
      <c r="T17" s="161"/>
    </row>
    <row r="18" spans="1:20">
      <c r="A18" s="158" t="s">
        <v>463</v>
      </c>
      <c r="B18" s="161">
        <v>4281.0200000000004</v>
      </c>
      <c r="C18" s="161">
        <v>1432.9190000000001</v>
      </c>
      <c r="D18" s="161">
        <v>2813.4079999999999</v>
      </c>
      <c r="E18" s="161">
        <v>2713.6979999999999</v>
      </c>
      <c r="F18" s="161">
        <v>3813.366</v>
      </c>
      <c r="G18" s="161">
        <v>2257.9720000000002</v>
      </c>
      <c r="H18" s="38">
        <f t="shared" si="0"/>
        <v>17312.383000000002</v>
      </c>
      <c r="I18" s="38"/>
      <c r="O18" s="161"/>
      <c r="P18" s="161"/>
      <c r="Q18" s="161"/>
      <c r="R18" s="161"/>
      <c r="S18" s="161"/>
      <c r="T18" s="161"/>
    </row>
    <row r="28" spans="1:20">
      <c r="B28" s="161"/>
      <c r="C28" s="161"/>
      <c r="D28" s="161"/>
      <c r="E28" s="161"/>
      <c r="F28" s="161"/>
      <c r="G28" s="161"/>
    </row>
    <row r="29" spans="1:20">
      <c r="B29" s="161"/>
      <c r="C29" s="161"/>
      <c r="D29" s="161"/>
      <c r="E29" s="161"/>
      <c r="F29" s="161"/>
      <c r="G29" s="161"/>
    </row>
    <row r="30" spans="1:20">
      <c r="B30" s="161"/>
      <c r="C30" s="161"/>
      <c r="D30" s="161"/>
      <c r="E30" s="161"/>
      <c r="F30" s="161"/>
      <c r="G30" s="161"/>
    </row>
    <row r="31" spans="1:20">
      <c r="B31" s="161"/>
      <c r="C31" s="161"/>
      <c r="D31" s="161"/>
      <c r="E31" s="161"/>
      <c r="F31" s="161"/>
      <c r="G31" s="161"/>
    </row>
    <row r="32" spans="1:20">
      <c r="B32" s="161"/>
      <c r="C32" s="161"/>
      <c r="D32" s="161"/>
      <c r="E32" s="161"/>
      <c r="F32" s="161"/>
      <c r="G32" s="161"/>
    </row>
    <row r="33" spans="2:7">
      <c r="B33" s="161"/>
      <c r="C33" s="161"/>
      <c r="D33" s="161"/>
      <c r="E33" s="161"/>
      <c r="F33" s="161"/>
      <c r="G33" s="161"/>
    </row>
    <row r="34" spans="2:7">
      <c r="B34" s="161"/>
      <c r="C34" s="161"/>
      <c r="D34" s="161"/>
      <c r="E34" s="161"/>
      <c r="F34" s="161"/>
      <c r="G34" s="161"/>
    </row>
    <row r="35" spans="2:7">
      <c r="B35" s="161"/>
      <c r="C35" s="161"/>
      <c r="D35" s="161"/>
      <c r="E35" s="161"/>
      <c r="F35" s="161"/>
      <c r="G35" s="161"/>
    </row>
    <row r="36" spans="2:7">
      <c r="B36" s="161"/>
      <c r="C36" s="161"/>
      <c r="D36" s="161"/>
      <c r="E36" s="161"/>
      <c r="F36" s="161"/>
      <c r="G36" s="161"/>
    </row>
    <row r="37" spans="2:7">
      <c r="B37" s="161"/>
      <c r="C37" s="161"/>
      <c r="D37" s="161"/>
      <c r="E37" s="161"/>
      <c r="F37" s="161"/>
      <c r="G37" s="161"/>
    </row>
  </sheetData>
  <phoneticPr fontId="30" type="noConversion"/>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1F710-5FAC-4649-9168-0F1D65BC351D}">
  <sheetPr codeName="Blad7">
    <tabColor rgb="FF92D050"/>
  </sheetPr>
  <dimension ref="A1:J18"/>
  <sheetViews>
    <sheetView workbookViewId="0">
      <selection activeCell="A6" sqref="A6:B6"/>
    </sheetView>
  </sheetViews>
  <sheetFormatPr defaultColWidth="9.109375" defaultRowHeight="12"/>
  <cols>
    <col min="1" max="1" width="9.109375" style="12"/>
    <col min="2" max="2" width="19.21875" style="12" bestFit="1" customWidth="1"/>
    <col min="3" max="3" width="19.109375" style="12" bestFit="1" customWidth="1"/>
    <col min="4" max="4" width="23.21875" style="12" bestFit="1" customWidth="1"/>
    <col min="5" max="5" width="11.5546875" style="12" bestFit="1" customWidth="1"/>
    <col min="6" max="6" width="11.6640625" style="12" customWidth="1"/>
    <col min="7" max="7" width="14.33203125" style="12" bestFit="1" customWidth="1"/>
    <col min="8" max="8" width="11" style="12" bestFit="1" customWidth="1"/>
    <col min="9" max="9" width="12.109375" style="12" customWidth="1"/>
    <col min="10" max="12" width="13.44140625" style="12" customWidth="1"/>
    <col min="13" max="16384" width="9.109375" style="12"/>
  </cols>
  <sheetData>
    <row r="1" spans="1:10" s="36" customFormat="1">
      <c r="A1" s="101" t="s">
        <v>397</v>
      </c>
      <c r="B1" s="163" t="s">
        <v>496</v>
      </c>
    </row>
    <row r="2" spans="1:10" s="36" customFormat="1"/>
    <row r="3" spans="1:10" s="36" customFormat="1">
      <c r="A3" s="36" t="s">
        <v>2</v>
      </c>
      <c r="B3" s="56" t="s">
        <v>129</v>
      </c>
    </row>
    <row r="4" spans="1:10" s="36" customFormat="1">
      <c r="A4" s="36" t="s">
        <v>4</v>
      </c>
      <c r="B4" s="173"/>
    </row>
    <row r="5" spans="1:10" s="36" customFormat="1">
      <c r="A5" s="36" t="s">
        <v>6</v>
      </c>
      <c r="B5" s="56" t="s">
        <v>7</v>
      </c>
    </row>
    <row r="6" spans="1:10">
      <c r="A6" s="12" t="s">
        <v>536</v>
      </c>
      <c r="B6" s="176" t="s">
        <v>537</v>
      </c>
    </row>
    <row r="8" spans="1:10">
      <c r="B8" s="12" t="s">
        <v>493</v>
      </c>
      <c r="C8" s="12" t="s">
        <v>494</v>
      </c>
      <c r="D8" s="12" t="s">
        <v>495</v>
      </c>
      <c r="E8" s="12" t="s">
        <v>492</v>
      </c>
      <c r="F8" s="12" t="s">
        <v>11</v>
      </c>
    </row>
    <row r="9" spans="1:10">
      <c r="A9" s="12" t="s">
        <v>68</v>
      </c>
      <c r="B9" s="197">
        <v>2.7522717289999998</v>
      </c>
      <c r="C9" s="197">
        <v>24.049705745000001</v>
      </c>
      <c r="D9" s="197">
        <v>7.1939810660000001</v>
      </c>
      <c r="E9" s="197">
        <v>1.8565201710000001</v>
      </c>
      <c r="F9" s="197">
        <f>SUM(B9:E9)</f>
        <v>35.852478711000003</v>
      </c>
    </row>
    <row r="10" spans="1:10">
      <c r="A10" s="12" t="s">
        <v>69</v>
      </c>
      <c r="B10" s="197">
        <v>5.3498101929999997</v>
      </c>
      <c r="C10" s="197">
        <v>41.909845439000001</v>
      </c>
      <c r="D10" s="197">
        <v>9.8671490980000005</v>
      </c>
      <c r="E10" s="197">
        <v>2.9690659589999999</v>
      </c>
      <c r="F10" s="197">
        <f t="shared" ref="F10:F13" si="0">SUM(B10:E10)</f>
        <v>60.095870689000002</v>
      </c>
      <c r="G10" s="197"/>
      <c r="H10" s="109"/>
      <c r="I10" s="109"/>
      <c r="J10" s="109"/>
    </row>
    <row r="11" spans="1:10">
      <c r="A11" s="12" t="s">
        <v>70</v>
      </c>
      <c r="B11" s="197">
        <v>4.8578365459999997</v>
      </c>
      <c r="C11" s="197">
        <v>34.212331427999999</v>
      </c>
      <c r="D11" s="197">
        <v>10.524155327000001</v>
      </c>
      <c r="E11" s="197">
        <v>2.5476677219999999</v>
      </c>
      <c r="F11" s="197">
        <f t="shared" si="0"/>
        <v>52.141991023000003</v>
      </c>
      <c r="G11" s="197"/>
      <c r="H11" s="109"/>
      <c r="I11" s="109"/>
      <c r="J11" s="109"/>
    </row>
    <row r="12" spans="1:10">
      <c r="A12" s="12" t="s">
        <v>71</v>
      </c>
      <c r="B12" s="197">
        <v>6.2841027059999996</v>
      </c>
      <c r="C12" s="197">
        <v>50.863401404000001</v>
      </c>
      <c r="D12" s="197">
        <v>11.198248875999999</v>
      </c>
      <c r="E12" s="197">
        <v>3.5185554419999998</v>
      </c>
      <c r="F12" s="197">
        <f t="shared" si="0"/>
        <v>71.864308427999987</v>
      </c>
      <c r="G12" s="197"/>
      <c r="H12" s="109"/>
      <c r="I12" s="109"/>
      <c r="J12" s="109"/>
    </row>
    <row r="13" spans="1:10">
      <c r="A13" s="12" t="s">
        <v>463</v>
      </c>
      <c r="B13" s="197">
        <v>8.5607989559999993</v>
      </c>
      <c r="C13" s="197">
        <v>78.492103928999995</v>
      </c>
      <c r="D13" s="197">
        <v>13.156227804</v>
      </c>
      <c r="E13" s="197">
        <v>4.0559353160000002</v>
      </c>
      <c r="F13" s="197">
        <f t="shared" si="0"/>
        <v>104.26506600499999</v>
      </c>
      <c r="G13" s="197"/>
      <c r="H13" s="109"/>
      <c r="I13" s="109"/>
      <c r="J13" s="109"/>
    </row>
    <row r="15" spans="1:10">
      <c r="D15" s="109"/>
      <c r="E15" s="109"/>
      <c r="F15" s="109"/>
      <c r="G15" s="109"/>
      <c r="H15" s="109"/>
    </row>
    <row r="17" spans="4:8">
      <c r="D17" s="197"/>
      <c r="E17" s="197"/>
      <c r="F17" s="197"/>
      <c r="G17" s="197"/>
      <c r="H17" s="197"/>
    </row>
    <row r="18" spans="4:8">
      <c r="D18" s="109"/>
      <c r="E18" s="109"/>
      <c r="F18" s="109"/>
      <c r="G18" s="109"/>
      <c r="H18" s="109"/>
    </row>
  </sheetData>
  <phoneticPr fontId="30" type="noConversion"/>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2D468-5DAE-4A45-AAC1-E4BC11F55AE0}">
  <sheetPr>
    <tabColor rgb="FF92D050"/>
  </sheetPr>
  <dimension ref="A1:H26"/>
  <sheetViews>
    <sheetView workbookViewId="0">
      <selection activeCell="A6" sqref="A6:B6"/>
    </sheetView>
  </sheetViews>
  <sheetFormatPr defaultRowHeight="12"/>
  <cols>
    <col min="1" max="1" width="8.88671875" style="12"/>
    <col min="2" max="2" width="13.44140625" style="12" bestFit="1" customWidth="1"/>
    <col min="3" max="3" width="9.6640625" style="12" bestFit="1" customWidth="1"/>
    <col min="4" max="4" width="10" style="12" bestFit="1" customWidth="1"/>
    <col min="5" max="5" width="10.88671875" style="12" bestFit="1" customWidth="1"/>
    <col min="6" max="6" width="8.88671875" style="12"/>
    <col min="7" max="7" width="9.88671875" style="12" bestFit="1" customWidth="1"/>
    <col min="8" max="16384" width="8.88671875" style="12"/>
  </cols>
  <sheetData>
    <row r="1" spans="1:5" s="36" customFormat="1">
      <c r="A1" s="101" t="s">
        <v>556</v>
      </c>
      <c r="B1" s="163" t="s">
        <v>559</v>
      </c>
    </row>
    <row r="2" spans="1:5" s="36" customFormat="1"/>
    <row r="3" spans="1:5" s="36" customFormat="1">
      <c r="A3" s="36" t="s">
        <v>2</v>
      </c>
      <c r="B3" s="56" t="s">
        <v>557</v>
      </c>
    </row>
    <row r="4" spans="1:5" s="36" customFormat="1">
      <c r="A4" s="36" t="s">
        <v>4</v>
      </c>
      <c r="B4" s="236" t="s">
        <v>558</v>
      </c>
    </row>
    <row r="5" spans="1:5" s="36" customFormat="1">
      <c r="A5" s="36" t="s">
        <v>6</v>
      </c>
      <c r="B5" s="56" t="s">
        <v>7</v>
      </c>
    </row>
    <row r="6" spans="1:5">
      <c r="A6" s="12" t="s">
        <v>536</v>
      </c>
      <c r="B6" s="176" t="s">
        <v>537</v>
      </c>
    </row>
    <row r="10" spans="1:5">
      <c r="C10" s="12">
        <v>2022</v>
      </c>
      <c r="D10" s="12">
        <v>2023</v>
      </c>
      <c r="E10" s="12">
        <v>2024</v>
      </c>
    </row>
    <row r="11" spans="1:5">
      <c r="B11" s="12" t="s">
        <v>49</v>
      </c>
      <c r="C11" s="26">
        <v>4392190893</v>
      </c>
      <c r="D11" s="26">
        <v>8550658391</v>
      </c>
      <c r="E11" s="26">
        <v>17877314129</v>
      </c>
    </row>
    <row r="12" spans="1:5">
      <c r="B12" s="12" t="s">
        <v>25</v>
      </c>
      <c r="C12" s="26">
        <v>7836936407</v>
      </c>
      <c r="D12" s="26">
        <v>9191174412</v>
      </c>
      <c r="E12" s="26">
        <v>15499024046</v>
      </c>
    </row>
    <row r="13" spans="1:5">
      <c r="B13" s="12" t="s">
        <v>50</v>
      </c>
      <c r="C13" s="26">
        <v>4882893359</v>
      </c>
      <c r="D13" s="26">
        <v>6800380442</v>
      </c>
      <c r="E13" s="26">
        <v>13307136481</v>
      </c>
    </row>
    <row r="14" spans="1:5">
      <c r="B14" s="12" t="s">
        <v>48</v>
      </c>
      <c r="C14" s="26">
        <v>3138989814</v>
      </c>
      <c r="D14" s="26">
        <v>7300452922</v>
      </c>
      <c r="E14" s="26">
        <v>9753457814</v>
      </c>
    </row>
    <row r="15" spans="1:5">
      <c r="B15" s="12" t="s">
        <v>46</v>
      </c>
      <c r="C15" s="26">
        <v>6796527369</v>
      </c>
      <c r="D15" s="26">
        <v>7216033027</v>
      </c>
      <c r="E15" s="26">
        <v>9157488191</v>
      </c>
    </row>
    <row r="16" spans="1:5">
      <c r="B16" s="12" t="s">
        <v>53</v>
      </c>
      <c r="C16" s="26">
        <v>3954315721</v>
      </c>
      <c r="D16" s="26">
        <v>6309166772</v>
      </c>
      <c r="E16" s="26">
        <v>7655735733</v>
      </c>
    </row>
    <row r="17" spans="2:8">
      <c r="B17" s="12" t="s">
        <v>47</v>
      </c>
      <c r="C17" s="26">
        <v>3373303693</v>
      </c>
      <c r="D17" s="26">
        <v>4609187817</v>
      </c>
      <c r="E17" s="26">
        <v>6992847824</v>
      </c>
    </row>
    <row r="18" spans="2:8">
      <c r="B18" s="12" t="s">
        <v>28</v>
      </c>
      <c r="C18" s="26">
        <v>5366127404</v>
      </c>
      <c r="D18" s="26">
        <v>6691747737</v>
      </c>
      <c r="E18" s="26">
        <v>6738442048</v>
      </c>
    </row>
    <row r="19" spans="2:8">
      <c r="B19" s="12" t="s">
        <v>51</v>
      </c>
      <c r="C19" s="26">
        <v>3937048866</v>
      </c>
      <c r="D19" s="26">
        <v>4967261332</v>
      </c>
      <c r="E19" s="26">
        <v>6294720405</v>
      </c>
    </row>
    <row r="20" spans="2:8">
      <c r="B20" s="12" t="s">
        <v>45</v>
      </c>
      <c r="C20" s="26">
        <v>2114982744</v>
      </c>
      <c r="D20" s="26">
        <v>2822337513</v>
      </c>
      <c r="E20" s="26">
        <v>3768436788</v>
      </c>
    </row>
    <row r="21" spans="2:8">
      <c r="B21" s="12" t="s">
        <v>54</v>
      </c>
      <c r="C21" s="26">
        <v>1502661682</v>
      </c>
      <c r="D21" s="26">
        <v>2524743499</v>
      </c>
      <c r="E21" s="26">
        <v>2909348481</v>
      </c>
    </row>
    <row r="22" spans="2:8">
      <c r="B22" s="12" t="s">
        <v>52</v>
      </c>
      <c r="C22" s="26">
        <v>3289084044</v>
      </c>
      <c r="D22" s="26">
        <v>2952220211</v>
      </c>
      <c r="E22" s="26">
        <v>2209092885</v>
      </c>
    </row>
    <row r="23" spans="2:8">
      <c r="B23" s="12" t="s">
        <v>457</v>
      </c>
      <c r="C23" s="26">
        <v>536257222</v>
      </c>
      <c r="D23" s="26">
        <v>667273690</v>
      </c>
      <c r="E23" s="26">
        <v>719774895</v>
      </c>
    </row>
    <row r="24" spans="2:8">
      <c r="B24" s="12" t="s">
        <v>534</v>
      </c>
      <c r="C24" s="26">
        <v>460778633</v>
      </c>
      <c r="D24" s="26">
        <v>439875322</v>
      </c>
      <c r="E24" s="26">
        <v>558939140</v>
      </c>
    </row>
    <row r="25" spans="2:8">
      <c r="B25" s="12" t="s">
        <v>39</v>
      </c>
      <c r="C25" s="26">
        <v>559893172</v>
      </c>
      <c r="D25" s="26">
        <v>821795341</v>
      </c>
      <c r="E25" s="26">
        <v>823307145</v>
      </c>
    </row>
    <row r="26" spans="2:8">
      <c r="B26" s="20" t="s">
        <v>403</v>
      </c>
      <c r="C26" s="19">
        <v>52141991023</v>
      </c>
      <c r="D26" s="19">
        <v>71864308428</v>
      </c>
      <c r="E26" s="19">
        <v>104265066005</v>
      </c>
      <c r="G26" s="26"/>
      <c r="H26" s="109"/>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A4135-A31A-4538-B4F6-D3234E25E9D0}">
  <sheetPr codeName="Blad8">
    <tabColor rgb="FF92D050"/>
  </sheetPr>
  <dimension ref="A1:L24"/>
  <sheetViews>
    <sheetView topLeftCell="A5" workbookViewId="0">
      <selection activeCell="A6" sqref="A6:B6"/>
    </sheetView>
  </sheetViews>
  <sheetFormatPr defaultColWidth="9.109375" defaultRowHeight="12"/>
  <cols>
    <col min="1" max="1" width="9.109375" style="12"/>
    <col min="2" max="2" width="14" style="12" customWidth="1"/>
    <col min="3" max="3" width="12" style="12" bestFit="1" customWidth="1"/>
    <col min="4" max="4" width="15.21875" style="12" bestFit="1" customWidth="1"/>
    <col min="5" max="5" width="12.5546875" style="12" customWidth="1"/>
    <col min="6" max="6" width="14.6640625" style="12" customWidth="1"/>
    <col min="7" max="7" width="12" style="12" bestFit="1" customWidth="1"/>
    <col min="8" max="8" width="15.21875" style="12" bestFit="1" customWidth="1"/>
    <col min="9" max="9" width="12" style="12" bestFit="1" customWidth="1"/>
    <col min="10" max="10" width="15.21875" style="12" bestFit="1" customWidth="1"/>
    <col min="11" max="11" width="9.109375" style="12"/>
    <col min="12" max="12" width="11.88671875" style="12" customWidth="1"/>
    <col min="13" max="16384" width="9.109375" style="12"/>
  </cols>
  <sheetData>
    <row r="1" spans="1:9" s="36" customFormat="1">
      <c r="A1" s="101" t="s">
        <v>433</v>
      </c>
      <c r="B1" s="163" t="s">
        <v>393</v>
      </c>
    </row>
    <row r="2" spans="1:9" s="36" customFormat="1"/>
    <row r="3" spans="1:9" s="36" customFormat="1">
      <c r="A3" s="36" t="s">
        <v>2</v>
      </c>
      <c r="B3" s="56" t="s">
        <v>129</v>
      </c>
    </row>
    <row r="4" spans="1:9" s="36" customFormat="1">
      <c r="A4" s="36" t="s">
        <v>4</v>
      </c>
      <c r="B4" s="236" t="s">
        <v>497</v>
      </c>
    </row>
    <row r="5" spans="1:9" s="36" customFormat="1">
      <c r="A5" s="36" t="s">
        <v>6</v>
      </c>
      <c r="B5" s="56" t="s">
        <v>7</v>
      </c>
    </row>
    <row r="6" spans="1:9" ht="16.5">
      <c r="A6" s="12" t="s">
        <v>536</v>
      </c>
      <c r="B6" s="176" t="s">
        <v>537</v>
      </c>
      <c r="C6" s="302" t="s">
        <v>129</v>
      </c>
      <c r="D6" s="303"/>
      <c r="E6" s="303"/>
      <c r="G6" s="302" t="s">
        <v>560</v>
      </c>
      <c r="H6" s="303"/>
      <c r="I6" s="303"/>
    </row>
    <row r="7" spans="1:9">
      <c r="B7" s="26"/>
      <c r="C7" s="12" t="s">
        <v>498</v>
      </c>
      <c r="D7" s="12" t="s">
        <v>499</v>
      </c>
      <c r="E7" s="12" t="s">
        <v>11</v>
      </c>
      <c r="G7" s="12" t="s">
        <v>498</v>
      </c>
      <c r="H7" s="12" t="s">
        <v>499</v>
      </c>
      <c r="I7" s="12" t="s">
        <v>11</v>
      </c>
    </row>
    <row r="8" spans="1:9">
      <c r="B8" s="26" t="s">
        <v>67</v>
      </c>
      <c r="C8" s="197">
        <v>148.62581178400001</v>
      </c>
      <c r="D8" s="197">
        <v>336.60884219799999</v>
      </c>
      <c r="E8" s="197">
        <f>C8+D8</f>
        <v>485.234653982</v>
      </c>
      <c r="G8" s="109">
        <f>C8/$E8</f>
        <v>0.30629677943305622</v>
      </c>
      <c r="H8" s="109">
        <f>D8/$E8</f>
        <v>0.69370322056694378</v>
      </c>
      <c r="I8" s="109">
        <f>E8/$E8</f>
        <v>1</v>
      </c>
    </row>
    <row r="9" spans="1:9">
      <c r="B9" s="26" t="s">
        <v>68</v>
      </c>
      <c r="C9" s="197">
        <v>201.52635824000001</v>
      </c>
      <c r="D9" s="197">
        <v>382.44555341300003</v>
      </c>
      <c r="E9" s="197">
        <f t="shared" ref="E9:E13" si="0">C9+D9</f>
        <v>583.97191165300001</v>
      </c>
      <c r="G9" s="109">
        <f t="shared" ref="G9:G13" si="1">C9/$E9</f>
        <v>0.34509597845135453</v>
      </c>
      <c r="H9" s="109">
        <f t="shared" ref="H9:H13" si="2">D9/$E9</f>
        <v>0.65490402154864547</v>
      </c>
      <c r="I9" s="109">
        <f t="shared" ref="I9:I13" si="3">E9/$E9</f>
        <v>1</v>
      </c>
    </row>
    <row r="10" spans="1:9">
      <c r="B10" s="26" t="s">
        <v>69</v>
      </c>
      <c r="C10" s="197">
        <v>307.97612666999999</v>
      </c>
      <c r="D10" s="197">
        <v>498.555610968</v>
      </c>
      <c r="E10" s="197">
        <f t="shared" si="0"/>
        <v>806.53173763799998</v>
      </c>
      <c r="G10" s="109">
        <f t="shared" si="1"/>
        <v>0.38185245824539465</v>
      </c>
      <c r="H10" s="109">
        <f t="shared" si="2"/>
        <v>0.61814754175460529</v>
      </c>
      <c r="I10" s="109">
        <f t="shared" si="3"/>
        <v>1</v>
      </c>
    </row>
    <row r="11" spans="1:9">
      <c r="B11" s="26" t="s">
        <v>70</v>
      </c>
      <c r="C11" s="197">
        <v>260.04344303400001</v>
      </c>
      <c r="D11" s="197">
        <v>425.48903869700001</v>
      </c>
      <c r="E11" s="197">
        <f t="shared" si="0"/>
        <v>685.53248173099996</v>
      </c>
      <c r="G11" s="109">
        <f t="shared" si="1"/>
        <v>0.37933059331831914</v>
      </c>
      <c r="H11" s="109">
        <f t="shared" si="2"/>
        <v>0.62066940668168091</v>
      </c>
      <c r="I11" s="109">
        <f t="shared" si="3"/>
        <v>1</v>
      </c>
    </row>
    <row r="12" spans="1:9">
      <c r="B12" s="26" t="s">
        <v>71</v>
      </c>
      <c r="C12" s="197">
        <v>304.91587226399997</v>
      </c>
      <c r="D12" s="197">
        <v>465.13450686099998</v>
      </c>
      <c r="E12" s="197">
        <f t="shared" si="0"/>
        <v>770.05037912499995</v>
      </c>
      <c r="G12" s="109">
        <f t="shared" si="1"/>
        <v>0.39596873208538985</v>
      </c>
      <c r="H12" s="109">
        <f t="shared" si="2"/>
        <v>0.60403126791461015</v>
      </c>
      <c r="I12" s="109">
        <f t="shared" si="3"/>
        <v>1</v>
      </c>
    </row>
    <row r="13" spans="1:9">
      <c r="B13" s="26" t="s">
        <v>463</v>
      </c>
      <c r="C13" s="197">
        <v>382.02252554799998</v>
      </c>
      <c r="D13" s="197">
        <v>552.06542996600001</v>
      </c>
      <c r="E13" s="197">
        <f t="shared" si="0"/>
        <v>934.08795551399999</v>
      </c>
      <c r="F13" s="109"/>
      <c r="G13" s="109">
        <f t="shared" si="1"/>
        <v>0.40897917941548095</v>
      </c>
      <c r="H13" s="109">
        <f t="shared" si="2"/>
        <v>0.5910208205845191</v>
      </c>
      <c r="I13" s="109">
        <f t="shared" si="3"/>
        <v>1</v>
      </c>
    </row>
    <row r="14" spans="1:9">
      <c r="B14" s="26"/>
      <c r="C14" s="26"/>
      <c r="D14" s="26"/>
      <c r="E14" s="26"/>
      <c r="F14" s="104"/>
    </row>
    <row r="15" spans="1:9">
      <c r="B15" s="26"/>
      <c r="C15" s="26"/>
      <c r="D15" s="26"/>
      <c r="E15" s="26"/>
      <c r="F15" s="104"/>
    </row>
    <row r="16" spans="1:9">
      <c r="B16" s="26"/>
      <c r="C16" s="109"/>
      <c r="D16" s="109"/>
      <c r="E16" s="26"/>
      <c r="F16" s="104"/>
      <c r="H16" s="104"/>
    </row>
    <row r="18" spans="3:12">
      <c r="C18" s="162"/>
      <c r="D18" s="162"/>
      <c r="E18" s="162"/>
      <c r="F18" s="162"/>
    </row>
    <row r="19" spans="3:12">
      <c r="H19" s="180"/>
      <c r="I19" s="109"/>
      <c r="J19" s="199"/>
      <c r="K19" s="109"/>
      <c r="L19" s="109"/>
    </row>
    <row r="20" spans="3:12">
      <c r="H20" s="180"/>
      <c r="I20" s="180"/>
      <c r="J20" s="180"/>
      <c r="L20" s="109"/>
    </row>
    <row r="21" spans="3:12">
      <c r="H21" s="180"/>
      <c r="I21" s="180"/>
      <c r="J21" s="180"/>
      <c r="L21" s="109"/>
    </row>
    <row r="22" spans="3:12">
      <c r="H22" s="180"/>
      <c r="I22" s="180"/>
      <c r="J22" s="180"/>
      <c r="L22" s="109"/>
    </row>
    <row r="23" spans="3:12">
      <c r="H23" s="180"/>
      <c r="I23" s="180"/>
      <c r="J23" s="180"/>
      <c r="L23" s="109"/>
    </row>
    <row r="24" spans="3:12">
      <c r="H24" s="180"/>
      <c r="I24" s="180"/>
      <c r="J24" s="180"/>
    </row>
  </sheetData>
  <mergeCells count="2">
    <mergeCell ref="C6:E6"/>
    <mergeCell ref="G6:I6"/>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Blad22">
    <tabColor rgb="FF92D050"/>
  </sheetPr>
  <dimension ref="A1:N29"/>
  <sheetViews>
    <sheetView tabSelected="1" zoomScaleNormal="100" workbookViewId="0">
      <selection activeCell="H16" sqref="H16"/>
    </sheetView>
  </sheetViews>
  <sheetFormatPr defaultColWidth="9.109375" defaultRowHeight="12"/>
  <cols>
    <col min="1" max="1" width="13.88671875" style="174" customWidth="1"/>
    <col min="2" max="2" width="16.109375" style="174" customWidth="1"/>
    <col min="3" max="3" width="16.6640625" style="174" customWidth="1"/>
    <col min="4" max="4" width="17.109375" style="174" customWidth="1"/>
    <col min="5" max="5" width="12.88671875" style="174" customWidth="1"/>
    <col min="6" max="6" width="13.6640625" style="174" customWidth="1"/>
    <col min="7" max="7" width="9.109375" style="174"/>
    <col min="8" max="8" width="14.88671875" style="174" customWidth="1"/>
    <col min="9" max="16384" width="9.109375" style="174"/>
  </cols>
  <sheetData>
    <row r="1" spans="1:14">
      <c r="A1" s="240" t="s">
        <v>533</v>
      </c>
      <c r="B1" s="237" t="s">
        <v>563</v>
      </c>
    </row>
    <row r="3" spans="1:14">
      <c r="A3" s="174" t="s">
        <v>2</v>
      </c>
      <c r="B3" s="183" t="s">
        <v>129</v>
      </c>
    </row>
    <row r="4" spans="1:14">
      <c r="A4" s="174" t="s">
        <v>4</v>
      </c>
      <c r="B4" s="236" t="s">
        <v>480</v>
      </c>
    </row>
    <row r="5" spans="1:14">
      <c r="A5" s="174" t="s">
        <v>6</v>
      </c>
      <c r="B5" s="183" t="s">
        <v>398</v>
      </c>
    </row>
    <row r="6" spans="1:14">
      <c r="A6" s="12" t="s">
        <v>536</v>
      </c>
      <c r="B6" s="176" t="s">
        <v>537</v>
      </c>
    </row>
    <row r="7" spans="1:14">
      <c r="A7" s="12"/>
      <c r="B7" s="176"/>
    </row>
    <row r="8" spans="1:14" s="213" customFormat="1">
      <c r="A8" s="211" t="s">
        <v>8</v>
      </c>
      <c r="B8" s="211" t="s">
        <v>61</v>
      </c>
      <c r="C8" s="211" t="s">
        <v>60</v>
      </c>
      <c r="D8" s="212" t="s">
        <v>62</v>
      </c>
      <c r="E8" s="212" t="s">
        <v>11</v>
      </c>
      <c r="F8" s="212" t="s">
        <v>399</v>
      </c>
      <c r="G8" s="212"/>
      <c r="H8" s="212"/>
    </row>
    <row r="9" spans="1:14">
      <c r="A9" s="214" t="s">
        <v>94</v>
      </c>
      <c r="B9" s="175">
        <v>1390.7383919999991</v>
      </c>
      <c r="C9" s="175">
        <v>2058.4596366589994</v>
      </c>
      <c r="D9" s="175">
        <v>493.38355805200001</v>
      </c>
      <c r="E9" s="175">
        <f t="shared" ref="E9:E18" si="0">SUM(B9:D9)</f>
        <v>3942.5815867109986</v>
      </c>
      <c r="F9" s="215">
        <v>4230.9359999999997</v>
      </c>
    </row>
    <row r="10" spans="1:14">
      <c r="A10" s="214" t="s">
        <v>95</v>
      </c>
      <c r="B10" s="175">
        <v>1485.545861999999</v>
      </c>
      <c r="C10" s="175">
        <v>2200.0953961039986</v>
      </c>
      <c r="D10" s="175">
        <v>496.19679433300001</v>
      </c>
      <c r="E10" s="175">
        <f t="shared" si="0"/>
        <v>4181.8380524369977</v>
      </c>
      <c r="F10" s="215">
        <v>4392.8010000000004</v>
      </c>
      <c r="I10" s="154"/>
      <c r="J10" s="154"/>
      <c r="K10" s="154"/>
      <c r="M10" s="154"/>
      <c r="N10" s="154"/>
    </row>
    <row r="11" spans="1:14">
      <c r="A11" s="214" t="s">
        <v>65</v>
      </c>
      <c r="B11" s="175">
        <v>1608.484543999999</v>
      </c>
      <c r="C11" s="175">
        <v>2369.8479879779998</v>
      </c>
      <c r="D11" s="175">
        <v>542.01886204999994</v>
      </c>
      <c r="E11" s="175">
        <f t="shared" si="0"/>
        <v>4520.351394027999</v>
      </c>
      <c r="F11" s="215">
        <v>4575.1139999999996</v>
      </c>
      <c r="I11" s="154"/>
      <c r="J11" s="154"/>
      <c r="K11" s="154"/>
      <c r="M11" s="154"/>
      <c r="N11" s="154"/>
    </row>
    <row r="12" spans="1:14">
      <c r="A12" s="214" t="s">
        <v>66</v>
      </c>
      <c r="B12" s="175">
        <v>1600.5042055829992</v>
      </c>
      <c r="C12" s="175">
        <v>2351.646973646999</v>
      </c>
      <c r="D12" s="175">
        <v>541.79011347099981</v>
      </c>
      <c r="E12" s="175">
        <f t="shared" si="0"/>
        <v>4493.941292700998</v>
      </c>
      <c r="F12" s="215">
        <v>4777.8370000000004</v>
      </c>
      <c r="I12" s="154"/>
      <c r="J12" s="154"/>
      <c r="K12" s="154"/>
      <c r="M12" s="154"/>
      <c r="N12" s="154"/>
    </row>
    <row r="13" spans="1:14">
      <c r="A13" s="214" t="s">
        <v>67</v>
      </c>
      <c r="B13" s="175">
        <v>1886.7287450070003</v>
      </c>
      <c r="C13" s="175">
        <v>2772.1356764889988</v>
      </c>
      <c r="D13" s="175">
        <v>571.41461534499956</v>
      </c>
      <c r="E13" s="175">
        <f t="shared" si="0"/>
        <v>5230.2790368409978</v>
      </c>
      <c r="F13" s="215">
        <v>5021.3819999999996</v>
      </c>
      <c r="I13" s="154"/>
      <c r="J13" s="154"/>
      <c r="K13" s="154"/>
      <c r="M13" s="154"/>
      <c r="N13" s="154"/>
    </row>
    <row r="14" spans="1:14">
      <c r="A14" s="214" t="s">
        <v>68</v>
      </c>
      <c r="B14" s="175">
        <v>2223.0457865190001</v>
      </c>
      <c r="C14" s="175">
        <v>2972.3912051419993</v>
      </c>
      <c r="D14" s="175">
        <v>377.82757144699985</v>
      </c>
      <c r="E14" s="175">
        <f t="shared" si="0"/>
        <v>5573.2645631079995</v>
      </c>
      <c r="F14" s="215">
        <v>5012.8549999999996</v>
      </c>
      <c r="I14" s="154"/>
      <c r="J14" s="154"/>
      <c r="K14" s="154"/>
      <c r="M14" s="154"/>
      <c r="N14" s="154"/>
    </row>
    <row r="15" spans="1:14">
      <c r="A15" s="214" t="s">
        <v>69</v>
      </c>
      <c r="B15" s="216">
        <v>2867.900006854999</v>
      </c>
      <c r="C15" s="216">
        <v>3681.9479190809993</v>
      </c>
      <c r="D15" s="216">
        <v>468.06521696999971</v>
      </c>
      <c r="E15" s="175">
        <f t="shared" si="0"/>
        <v>7017.913142905998</v>
      </c>
      <c r="F15" s="216">
        <v>5417.76</v>
      </c>
      <c r="G15" s="217"/>
      <c r="H15" s="217"/>
      <c r="I15" s="154"/>
      <c r="J15" s="154"/>
      <c r="K15" s="154"/>
      <c r="M15" s="154"/>
      <c r="N15" s="154"/>
    </row>
    <row r="16" spans="1:14">
      <c r="A16" s="214" t="s">
        <v>70</v>
      </c>
      <c r="B16" s="216">
        <v>2716.9766534549995</v>
      </c>
      <c r="C16" s="216">
        <v>3148.7012656659999</v>
      </c>
      <c r="D16" s="216">
        <v>461.91850461599967</v>
      </c>
      <c r="E16" s="175">
        <f t="shared" si="0"/>
        <v>6327.596423736999</v>
      </c>
      <c r="F16" s="216">
        <v>5816.415</v>
      </c>
      <c r="G16" s="217"/>
      <c r="H16" s="217"/>
      <c r="I16" s="154"/>
      <c r="J16" s="154"/>
      <c r="K16" s="154"/>
      <c r="M16" s="154"/>
      <c r="N16" s="154"/>
    </row>
    <row r="17" spans="1:14">
      <c r="A17" s="214" t="s">
        <v>71</v>
      </c>
      <c r="B17" s="216">
        <v>2974.0261838480005</v>
      </c>
      <c r="C17" s="216">
        <v>3513.9592481979994</v>
      </c>
      <c r="D17" s="216">
        <v>481.83519171299969</v>
      </c>
      <c r="E17" s="175">
        <f t="shared" si="0"/>
        <v>6969.8206237589993</v>
      </c>
      <c r="F17" s="216">
        <v>6143.1869999999999</v>
      </c>
      <c r="I17" s="154"/>
      <c r="J17" s="154"/>
      <c r="K17" s="154"/>
      <c r="M17" s="154"/>
      <c r="N17" s="154"/>
    </row>
    <row r="18" spans="1:14">
      <c r="A18" s="214" t="s">
        <v>463</v>
      </c>
      <c r="B18" s="216">
        <v>3203.4181624650009</v>
      </c>
      <c r="C18" s="216">
        <v>4038.7084737960004</v>
      </c>
      <c r="D18" s="216">
        <v>499.03251803900008</v>
      </c>
      <c r="E18" s="175">
        <f t="shared" si="0"/>
        <v>7741.1591543000013</v>
      </c>
      <c r="F18" s="238">
        <v>6392.3530000000001</v>
      </c>
      <c r="H18" s="154"/>
      <c r="I18" s="154"/>
      <c r="J18" s="154"/>
      <c r="K18" s="154"/>
      <c r="M18" s="154"/>
      <c r="N18" s="154"/>
    </row>
    <row r="19" spans="1:14">
      <c r="B19" s="154"/>
      <c r="C19" s="154"/>
      <c r="D19" s="154"/>
      <c r="E19" s="154"/>
    </row>
    <row r="29" spans="1:14" s="218" customFormat="1">
      <c r="A29" s="174"/>
      <c r="B29" s="174"/>
      <c r="C29" s="174"/>
      <c r="D29" s="174"/>
      <c r="E29" s="174"/>
      <c r="F29" s="174"/>
      <c r="G29" s="174"/>
      <c r="H29" s="174"/>
      <c r="K29" s="174"/>
      <c r="L29" s="174"/>
    </row>
  </sheetData>
  <phoneticPr fontId="3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Blad25">
    <tabColor rgb="FF92D050"/>
  </sheetPr>
  <dimension ref="A1:H48"/>
  <sheetViews>
    <sheetView workbookViewId="0">
      <selection activeCell="B4" sqref="B4"/>
    </sheetView>
  </sheetViews>
  <sheetFormatPr defaultColWidth="9.109375" defaultRowHeight="12"/>
  <cols>
    <col min="1" max="1" width="21.109375" style="118" customWidth="1"/>
    <col min="2" max="4" width="12.6640625" style="118" customWidth="1"/>
    <col min="5" max="16384" width="9.109375" style="118"/>
  </cols>
  <sheetData>
    <row r="1" spans="1:6" s="102" customFormat="1">
      <c r="A1" s="102" t="s">
        <v>41</v>
      </c>
      <c r="B1" s="20" t="s">
        <v>539</v>
      </c>
    </row>
    <row r="2" spans="1:6" s="102" customFormat="1"/>
    <row r="3" spans="1:6" s="12" customFormat="1">
      <c r="A3" s="12" t="s">
        <v>2</v>
      </c>
      <c r="B3" s="12" t="s">
        <v>42</v>
      </c>
    </row>
    <row r="4" spans="1:6" s="12" customFormat="1">
      <c r="A4" s="12" t="s">
        <v>4</v>
      </c>
      <c r="B4" s="172" t="s">
        <v>43</v>
      </c>
    </row>
    <row r="5" spans="1:6" s="12" customFormat="1">
      <c r="A5" s="12" t="s">
        <v>6</v>
      </c>
      <c r="B5" s="12" t="s">
        <v>7</v>
      </c>
    </row>
    <row r="6" spans="1:6" s="12" customFormat="1">
      <c r="A6" s="12" t="s">
        <v>536</v>
      </c>
      <c r="B6" s="176" t="s">
        <v>537</v>
      </c>
    </row>
    <row r="7" spans="1:6">
      <c r="B7" s="183"/>
    </row>
    <row r="8" spans="1:6">
      <c r="B8" s="177">
        <v>2022</v>
      </c>
      <c r="C8" s="177">
        <v>2023</v>
      </c>
      <c r="D8" s="177">
        <v>2024</v>
      </c>
    </row>
    <row r="9" spans="1:6">
      <c r="A9" s="118" t="s">
        <v>28</v>
      </c>
      <c r="B9" s="179">
        <v>11.908263610117443</v>
      </c>
      <c r="C9" s="179">
        <v>14.073418145625048</v>
      </c>
      <c r="D9" s="179">
        <v>12.904695600235856</v>
      </c>
    </row>
    <row r="10" spans="1:6">
      <c r="A10" s="118" t="s">
        <v>44</v>
      </c>
      <c r="B10" s="179">
        <v>9.6988801538437635</v>
      </c>
      <c r="C10" s="179">
        <v>10.604685947725088</v>
      </c>
      <c r="D10" s="179">
        <v>9.7036270337172272</v>
      </c>
    </row>
    <row r="11" spans="1:6">
      <c r="A11" s="184" t="s">
        <v>45</v>
      </c>
      <c r="B11" s="179">
        <v>9.6702777329216083</v>
      </c>
      <c r="C11" s="179">
        <v>9.2166033429263514</v>
      </c>
      <c r="D11" s="179">
        <v>9.4730045344862361</v>
      </c>
      <c r="F11" s="187"/>
    </row>
    <row r="12" spans="1:6">
      <c r="A12" s="118" t="s">
        <v>457</v>
      </c>
      <c r="B12" s="179">
        <v>6.1075178419750964</v>
      </c>
      <c r="C12" s="179">
        <v>6.6337860113438367</v>
      </c>
      <c r="D12" s="179">
        <v>8.4471726097981641</v>
      </c>
    </row>
    <row r="13" spans="1:6">
      <c r="A13" s="184" t="s">
        <v>47</v>
      </c>
      <c r="B13" s="179">
        <v>8.1975901471775749</v>
      </c>
      <c r="C13" s="179">
        <v>7.3466296068834502</v>
      </c>
      <c r="D13" s="179">
        <v>8.4171665473974784</v>
      </c>
    </row>
    <row r="14" spans="1:6">
      <c r="A14" s="118" t="s">
        <v>46</v>
      </c>
      <c r="B14" s="179">
        <v>9.6066402359933161</v>
      </c>
      <c r="C14" s="179">
        <v>8.7886918054882344</v>
      </c>
      <c r="D14" s="179">
        <v>7.8506543128985928</v>
      </c>
    </row>
    <row r="15" spans="1:6">
      <c r="A15" s="184" t="s">
        <v>49</v>
      </c>
      <c r="B15" s="179">
        <v>6.6419720248366154</v>
      </c>
      <c r="C15" s="179">
        <v>7.2001109399182761</v>
      </c>
      <c r="D15" s="179">
        <v>7.8355416729632763</v>
      </c>
    </row>
    <row r="16" spans="1:6">
      <c r="A16" s="118" t="s">
        <v>50</v>
      </c>
      <c r="B16" s="179">
        <v>6.5668764104219921</v>
      </c>
      <c r="C16" s="179">
        <v>6.7945782128773402</v>
      </c>
      <c r="D16" s="179">
        <v>6.7311835218051277</v>
      </c>
    </row>
    <row r="17" spans="1:5">
      <c r="A17" s="184" t="s">
        <v>48</v>
      </c>
      <c r="B17" s="179">
        <v>9.2112922392916659</v>
      </c>
      <c r="C17" s="179">
        <v>7.2090060862855951</v>
      </c>
      <c r="D17" s="179">
        <v>6.2832177303297092</v>
      </c>
    </row>
    <row r="18" spans="1:5">
      <c r="A18" s="118" t="s">
        <v>51</v>
      </c>
      <c r="B18" s="179">
        <v>5.8153044592346959</v>
      </c>
      <c r="C18" s="179">
        <v>6.1308302234721923</v>
      </c>
      <c r="D18" s="179">
        <v>6.0702583951286</v>
      </c>
    </row>
    <row r="19" spans="1:5">
      <c r="A19" s="184" t="s">
        <v>52</v>
      </c>
      <c r="B19" s="179">
        <v>5.0382434404510459</v>
      </c>
      <c r="C19" s="179">
        <v>4.4056135982225193</v>
      </c>
      <c r="D19" s="179">
        <v>4.6592157737101889</v>
      </c>
    </row>
    <row r="20" spans="1:5">
      <c r="A20" s="184" t="s">
        <v>25</v>
      </c>
      <c r="B20" s="179">
        <v>3.593691821768116</v>
      </c>
      <c r="C20" s="179">
        <v>3.7445087299447475</v>
      </c>
      <c r="D20" s="179">
        <v>3.5818259269869563</v>
      </c>
    </row>
    <row r="21" spans="1:5">
      <c r="A21" s="184" t="s">
        <v>53</v>
      </c>
      <c r="B21" s="179">
        <v>3.2560374946027415</v>
      </c>
      <c r="C21" s="179">
        <v>3.6949610675298663</v>
      </c>
      <c r="D21" s="179">
        <v>3.3162941268217825</v>
      </c>
    </row>
    <row r="22" spans="1:5">
      <c r="A22" s="184" t="s">
        <v>54</v>
      </c>
      <c r="B22" s="179">
        <v>2.7833785195620906</v>
      </c>
      <c r="C22" s="179">
        <v>2.2452616952006768</v>
      </c>
      <c r="D22" s="179">
        <v>2.868207247668785</v>
      </c>
    </row>
    <row r="23" spans="1:5">
      <c r="A23" s="184" t="s">
        <v>39</v>
      </c>
      <c r="B23" s="179">
        <v>1.9040338678022586</v>
      </c>
      <c r="C23" s="179">
        <v>1.9113145865567824</v>
      </c>
      <c r="D23" s="179">
        <v>1.8579349660520392</v>
      </c>
    </row>
    <row r="24" spans="1:5" s="177" customFormat="1">
      <c r="A24" s="185" t="s">
        <v>11</v>
      </c>
      <c r="B24" s="181">
        <f>SUM(B9:B23)</f>
        <v>100.00000000000001</v>
      </c>
      <c r="C24" s="181">
        <f t="shared" ref="C24:D24" si="0">SUM(C9:C23)</f>
        <v>100</v>
      </c>
      <c r="D24" s="181">
        <f t="shared" si="0"/>
        <v>100.00000000000001</v>
      </c>
    </row>
    <row r="25" spans="1:5">
      <c r="A25" s="184"/>
    </row>
    <row r="26" spans="1:5">
      <c r="A26" s="184"/>
      <c r="D26" s="184"/>
    </row>
    <row r="27" spans="1:5">
      <c r="A27" s="184"/>
    </row>
    <row r="28" spans="1:5">
      <c r="A28" s="184"/>
    </row>
    <row r="30" spans="1:5">
      <c r="A30" s="182"/>
      <c r="B30" s="182"/>
    </row>
    <row r="31" spans="1:5">
      <c r="E31" s="186"/>
    </row>
    <row r="32" spans="1:5">
      <c r="D32" s="186"/>
      <c r="E32" s="186"/>
    </row>
    <row r="33" spans="1:8">
      <c r="A33" s="34"/>
      <c r="B33" s="12"/>
      <c r="C33" s="182"/>
      <c r="D33" s="182"/>
      <c r="E33" s="182"/>
      <c r="G33" s="186"/>
      <c r="H33" s="186"/>
    </row>
    <row r="34" spans="1:8">
      <c r="A34" s="34"/>
      <c r="B34" s="12"/>
      <c r="C34" s="182"/>
      <c r="D34" s="182"/>
      <c r="E34" s="182"/>
      <c r="G34" s="186"/>
      <c r="H34" s="186"/>
    </row>
    <row r="35" spans="1:8">
      <c r="A35" s="34"/>
      <c r="B35" s="12"/>
      <c r="C35" s="182"/>
      <c r="D35" s="182"/>
      <c r="E35" s="182"/>
      <c r="G35" s="186"/>
      <c r="H35" s="186"/>
    </row>
    <row r="36" spans="1:8">
      <c r="A36" s="34"/>
      <c r="B36" s="12"/>
      <c r="C36" s="182"/>
      <c r="D36" s="182"/>
      <c r="E36" s="182"/>
      <c r="F36" s="182"/>
      <c r="G36" s="186"/>
      <c r="H36" s="186"/>
    </row>
    <row r="37" spans="1:8">
      <c r="A37" s="34"/>
      <c r="B37" s="12"/>
      <c r="C37" s="182"/>
      <c r="D37" s="182"/>
      <c r="E37" s="182"/>
      <c r="F37" s="182"/>
      <c r="G37" s="186"/>
      <c r="H37" s="186"/>
    </row>
    <row r="38" spans="1:8">
      <c r="A38" s="34"/>
      <c r="B38" s="12"/>
      <c r="C38" s="182"/>
      <c r="D38" s="182"/>
      <c r="E38" s="182"/>
      <c r="F38" s="182"/>
      <c r="G38" s="186"/>
      <c r="H38" s="186"/>
    </row>
    <row r="39" spans="1:8">
      <c r="A39" s="34"/>
      <c r="B39" s="12"/>
      <c r="C39" s="182"/>
      <c r="D39" s="182"/>
      <c r="E39" s="182"/>
      <c r="F39" s="182"/>
      <c r="G39" s="186"/>
      <c r="H39" s="186"/>
    </row>
    <row r="40" spans="1:8">
      <c r="A40" s="34"/>
      <c r="B40" s="12"/>
      <c r="C40" s="182"/>
      <c r="D40" s="182"/>
      <c r="E40" s="182"/>
      <c r="F40" s="182"/>
      <c r="G40" s="186"/>
      <c r="H40" s="186"/>
    </row>
    <row r="41" spans="1:8">
      <c r="A41" s="34"/>
      <c r="B41" s="12"/>
      <c r="C41" s="182"/>
      <c r="D41" s="182"/>
      <c r="E41" s="182"/>
      <c r="F41" s="182"/>
      <c r="G41" s="186"/>
      <c r="H41" s="186"/>
    </row>
    <row r="42" spans="1:8">
      <c r="A42" s="34"/>
      <c r="B42" s="12"/>
      <c r="C42" s="182"/>
      <c r="D42" s="182"/>
      <c r="E42" s="182"/>
      <c r="F42" s="182"/>
      <c r="G42" s="186"/>
      <c r="H42" s="186"/>
    </row>
    <row r="43" spans="1:8">
      <c r="A43" s="34"/>
      <c r="B43" s="12"/>
      <c r="C43" s="182"/>
      <c r="D43" s="182"/>
      <c r="E43" s="182"/>
      <c r="F43" s="182"/>
      <c r="G43" s="186"/>
      <c r="H43" s="186"/>
    </row>
    <row r="44" spans="1:8">
      <c r="D44" s="182"/>
      <c r="E44" s="182"/>
      <c r="F44" s="182"/>
    </row>
    <row r="45" spans="1:8">
      <c r="D45" s="182"/>
      <c r="E45" s="182"/>
      <c r="F45" s="182"/>
    </row>
    <row r="46" spans="1:8">
      <c r="D46" s="182"/>
      <c r="E46" s="182"/>
      <c r="F46" s="182"/>
    </row>
    <row r="47" spans="1:8">
      <c r="D47" s="182"/>
      <c r="E47" s="182"/>
      <c r="F47" s="182"/>
    </row>
    <row r="48" spans="1:8">
      <c r="D48" s="182"/>
      <c r="E48" s="182"/>
      <c r="F48" s="182"/>
    </row>
  </sheetData>
  <sortState xmlns:xlrd2="http://schemas.microsoft.com/office/spreadsheetml/2017/richdata2" ref="D9:E33">
    <sortCondition descending="1" ref="E33"/>
  </sortState>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7C5A1-16CC-40C4-A93F-D7A701F09CCE}">
  <sheetPr>
    <tabColor rgb="FF92D050"/>
  </sheetPr>
  <dimension ref="A1:N29"/>
  <sheetViews>
    <sheetView zoomScaleNormal="100" workbookViewId="0">
      <selection activeCell="A6" sqref="A6:B6"/>
    </sheetView>
  </sheetViews>
  <sheetFormatPr defaultColWidth="9.109375" defaultRowHeight="12"/>
  <cols>
    <col min="1" max="1" width="13.88671875" style="174" customWidth="1"/>
    <col min="2" max="2" width="16.109375" style="174" customWidth="1"/>
    <col min="3" max="3" width="16.6640625" style="174" customWidth="1"/>
    <col min="4" max="4" width="17.109375" style="174" customWidth="1"/>
    <col min="5" max="5" width="12.88671875" style="174" customWidth="1"/>
    <col min="6" max="6" width="13.6640625" style="174" customWidth="1"/>
    <col min="7" max="7" width="9.109375" style="174"/>
    <col min="8" max="8" width="14.88671875" style="174" customWidth="1"/>
    <col min="9" max="16384" width="9.109375" style="174"/>
  </cols>
  <sheetData>
    <row r="1" spans="1:14">
      <c r="A1" s="240" t="s">
        <v>532</v>
      </c>
      <c r="B1" s="237" t="s">
        <v>488</v>
      </c>
    </row>
    <row r="3" spans="1:14">
      <c r="A3" s="174" t="s">
        <v>2</v>
      </c>
      <c r="B3" s="239" t="s">
        <v>487</v>
      </c>
    </row>
    <row r="4" spans="1:14">
      <c r="A4" s="174" t="s">
        <v>4</v>
      </c>
      <c r="B4" s="236" t="s">
        <v>486</v>
      </c>
    </row>
    <row r="5" spans="1:14">
      <c r="A5" s="174" t="s">
        <v>6</v>
      </c>
      <c r="B5" s="183" t="s">
        <v>398</v>
      </c>
    </row>
    <row r="6" spans="1:14">
      <c r="A6" s="12" t="s">
        <v>536</v>
      </c>
      <c r="B6" s="176" t="s">
        <v>537</v>
      </c>
    </row>
    <row r="7" spans="1:14">
      <c r="A7" s="12"/>
      <c r="B7" s="176"/>
    </row>
    <row r="8" spans="1:14" s="213" customFormat="1" ht="36">
      <c r="A8" s="211" t="s">
        <v>8</v>
      </c>
      <c r="B8" s="211" t="s">
        <v>481</v>
      </c>
      <c r="C8" s="211" t="s">
        <v>482</v>
      </c>
      <c r="D8" s="212" t="s">
        <v>483</v>
      </c>
      <c r="E8" s="212" t="s">
        <v>484</v>
      </c>
      <c r="F8" s="212" t="s">
        <v>485</v>
      </c>
      <c r="G8" s="212"/>
      <c r="H8" s="212"/>
    </row>
    <row r="9" spans="1:14">
      <c r="A9" s="214" t="s">
        <v>94</v>
      </c>
      <c r="B9" s="175">
        <v>10.156107355076225</v>
      </c>
      <c r="C9" s="175">
        <v>33.232679541596646</v>
      </c>
      <c r="D9" s="175">
        <v>56.611213103327138</v>
      </c>
      <c r="E9" s="175">
        <v>8.4098856889829854</v>
      </c>
      <c r="F9" s="215">
        <v>91.590114311017018</v>
      </c>
    </row>
    <row r="10" spans="1:14">
      <c r="A10" s="214" t="s">
        <v>95</v>
      </c>
      <c r="B10" s="175">
        <v>9.6783344316827353</v>
      </c>
      <c r="C10" s="175">
        <v>38.973160607553424</v>
      </c>
      <c r="D10" s="175">
        <v>51.348504960763854</v>
      </c>
      <c r="E10" s="175">
        <v>8.9072210683455886</v>
      </c>
      <c r="F10" s="215">
        <v>91.092778931654408</v>
      </c>
      <c r="I10" s="154"/>
      <c r="J10" s="154"/>
      <c r="K10" s="154"/>
      <c r="M10" s="154"/>
      <c r="N10" s="154"/>
    </row>
    <row r="11" spans="1:14">
      <c r="A11" s="214" t="s">
        <v>65</v>
      </c>
      <c r="B11" s="175">
        <v>8.802437387386405</v>
      </c>
      <c r="C11" s="175">
        <v>40.314209584225416</v>
      </c>
      <c r="D11" s="175">
        <v>50.883353028388193</v>
      </c>
      <c r="E11" s="175">
        <v>9.3138486508204892</v>
      </c>
      <c r="F11" s="215">
        <v>90.686151349179525</v>
      </c>
      <c r="I11" s="154"/>
      <c r="J11" s="154"/>
      <c r="K11" s="154"/>
      <c r="M11" s="154"/>
      <c r="N11" s="154"/>
    </row>
    <row r="12" spans="1:14">
      <c r="A12" s="214" t="s">
        <v>66</v>
      </c>
      <c r="B12" s="175">
        <v>11.104934533860028</v>
      </c>
      <c r="C12" s="175">
        <v>39.497652035565572</v>
      </c>
      <c r="D12" s="175">
        <v>49.397413430574417</v>
      </c>
      <c r="E12" s="175">
        <v>8.7013455241919342</v>
      </c>
      <c r="F12" s="215">
        <v>91.298654475808078</v>
      </c>
      <c r="I12" s="154"/>
      <c r="J12" s="154"/>
      <c r="K12" s="154"/>
      <c r="M12" s="154"/>
      <c r="N12" s="154"/>
    </row>
    <row r="13" spans="1:14">
      <c r="A13" s="214" t="s">
        <v>67</v>
      </c>
      <c r="B13" s="175">
        <v>12.595775991824389</v>
      </c>
      <c r="C13" s="175">
        <v>41.871064026350027</v>
      </c>
      <c r="D13" s="175">
        <v>45.533159981825584</v>
      </c>
      <c r="E13" s="175">
        <v>10.316655031366356</v>
      </c>
      <c r="F13" s="215">
        <v>89.683344968633648</v>
      </c>
      <c r="I13" s="154"/>
      <c r="J13" s="154"/>
      <c r="K13" s="154"/>
      <c r="M13" s="154"/>
      <c r="N13" s="154"/>
    </row>
    <row r="14" spans="1:14">
      <c r="A14" s="214" t="s">
        <v>68</v>
      </c>
      <c r="B14" s="175">
        <v>15.946756913424379</v>
      </c>
      <c r="C14" s="175">
        <v>41.716710669003689</v>
      </c>
      <c r="D14" s="175">
        <v>42.336532417571938</v>
      </c>
      <c r="E14" s="175">
        <v>9.8970593558721358</v>
      </c>
      <c r="F14" s="215">
        <v>90.102940644127855</v>
      </c>
      <c r="I14" s="154"/>
      <c r="J14" s="154"/>
      <c r="K14" s="154"/>
      <c r="M14" s="154"/>
      <c r="N14" s="154"/>
    </row>
    <row r="15" spans="1:14">
      <c r="A15" s="214" t="s">
        <v>69</v>
      </c>
      <c r="B15" s="216">
        <v>18.851438991463109</v>
      </c>
      <c r="C15" s="216">
        <v>42.343001698110186</v>
      </c>
      <c r="D15" s="216">
        <v>38.805559310426709</v>
      </c>
      <c r="E15" s="175">
        <v>9.9910135806030933</v>
      </c>
      <c r="F15" s="216">
        <v>90.008986419396905</v>
      </c>
      <c r="G15" s="217"/>
      <c r="H15" s="217"/>
      <c r="I15" s="154"/>
      <c r="J15" s="154"/>
      <c r="K15" s="154"/>
      <c r="M15" s="154"/>
      <c r="N15" s="154"/>
    </row>
    <row r="16" spans="1:14">
      <c r="A16" s="214" t="s">
        <v>70</v>
      </c>
      <c r="B16" s="216">
        <v>18.302710588173376</v>
      </c>
      <c r="C16" s="216">
        <v>43.306707174762018</v>
      </c>
      <c r="D16" s="216">
        <v>38.390582237064613</v>
      </c>
      <c r="E16" s="175">
        <v>9.0122080297829665</v>
      </c>
      <c r="F16" s="216">
        <v>90.987791970217032</v>
      </c>
      <c r="G16" s="217"/>
      <c r="H16" s="217"/>
      <c r="I16" s="154"/>
      <c r="J16" s="154"/>
      <c r="K16" s="154"/>
      <c r="M16" s="154"/>
      <c r="N16" s="154"/>
    </row>
    <row r="17" spans="1:14">
      <c r="A17" s="214" t="s">
        <v>71</v>
      </c>
      <c r="B17" s="216">
        <v>19.246674049046664</v>
      </c>
      <c r="C17" s="216">
        <v>45.432902617402327</v>
      </c>
      <c r="D17" s="216">
        <v>35.320423333551012</v>
      </c>
      <c r="E17" s="175">
        <v>9.5423864443523136</v>
      </c>
      <c r="F17" s="216">
        <v>90.457613555647683</v>
      </c>
      <c r="I17" s="154"/>
      <c r="J17" s="154"/>
      <c r="K17" s="154"/>
      <c r="M17" s="154"/>
      <c r="N17" s="154"/>
    </row>
    <row r="18" spans="1:14">
      <c r="A18" s="214" t="s">
        <v>463</v>
      </c>
      <c r="B18" s="216">
        <v>20.649076441413978</v>
      </c>
      <c r="C18" s="216">
        <v>47.753548488268954</v>
      </c>
      <c r="D18" s="216">
        <v>31.597375070317057</v>
      </c>
      <c r="E18" s="175">
        <v>10.238606075880465</v>
      </c>
      <c r="F18" s="238">
        <v>89.761393924119531</v>
      </c>
      <c r="H18" s="154"/>
      <c r="I18" s="154"/>
      <c r="J18" s="154"/>
      <c r="K18" s="154"/>
      <c r="M18" s="154"/>
      <c r="N18" s="154"/>
    </row>
    <row r="19" spans="1:14">
      <c r="B19" s="154"/>
      <c r="C19" s="154"/>
      <c r="D19" s="154"/>
      <c r="E19" s="154"/>
    </row>
    <row r="29" spans="1:14" s="218" customFormat="1">
      <c r="A29" s="174"/>
      <c r="B29" s="174"/>
      <c r="C29" s="174"/>
      <c r="D29" s="174"/>
      <c r="E29" s="174"/>
      <c r="F29" s="174"/>
      <c r="G29" s="174"/>
      <c r="H29" s="174"/>
      <c r="K29" s="174"/>
      <c r="L29" s="174"/>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76EBC-D8FC-4B66-9F06-984EF1B7D211}">
  <sheetPr codeName="Sheet18">
    <tabColor rgb="FF92D050"/>
  </sheetPr>
  <dimension ref="A1:G38"/>
  <sheetViews>
    <sheetView workbookViewId="0">
      <selection activeCell="B1" sqref="B1"/>
    </sheetView>
  </sheetViews>
  <sheetFormatPr defaultColWidth="9.109375" defaultRowHeight="12"/>
  <cols>
    <col min="1" max="1" width="17.6640625" style="36" customWidth="1"/>
    <col min="2" max="2" width="21.109375" style="36" customWidth="1"/>
    <col min="3" max="3" width="26.6640625" style="36" customWidth="1"/>
    <col min="4" max="4" width="14.6640625" style="36" customWidth="1"/>
    <col min="5" max="16384" width="9.109375" style="36"/>
  </cols>
  <sheetData>
    <row r="1" spans="1:7" s="54" customFormat="1">
      <c r="A1" s="101" t="s">
        <v>489</v>
      </c>
      <c r="B1" s="44" t="s">
        <v>562</v>
      </c>
    </row>
    <row r="2" spans="1:7" s="54" customFormat="1">
      <c r="A2" s="36"/>
      <c r="B2" s="36"/>
    </row>
    <row r="3" spans="1:7" s="54" customFormat="1">
      <c r="A3" s="36" t="s">
        <v>2</v>
      </c>
      <c r="B3" s="56" t="s">
        <v>400</v>
      </c>
    </row>
    <row r="4" spans="1:7" s="54" customFormat="1">
      <c r="A4" s="36" t="s">
        <v>4</v>
      </c>
      <c r="B4" s="173" t="s">
        <v>462</v>
      </c>
    </row>
    <row r="5" spans="1:7" s="54" customFormat="1">
      <c r="A5" s="36" t="s">
        <v>6</v>
      </c>
      <c r="B5" s="56" t="s">
        <v>401</v>
      </c>
    </row>
    <row r="6" spans="1:7">
      <c r="A6" s="12" t="s">
        <v>536</v>
      </c>
      <c r="B6" s="176" t="s">
        <v>537</v>
      </c>
    </row>
    <row r="7" spans="1:7">
      <c r="A7" s="13"/>
      <c r="B7" s="14"/>
    </row>
    <row r="8" spans="1:7" s="37" customFormat="1">
      <c r="B8" s="37" t="s">
        <v>402</v>
      </c>
      <c r="C8" s="37" t="s">
        <v>61</v>
      </c>
      <c r="D8" s="37" t="s">
        <v>403</v>
      </c>
    </row>
    <row r="9" spans="1:7">
      <c r="A9" s="36" t="s">
        <v>404</v>
      </c>
      <c r="B9" s="164">
        <v>382.27584084363093</v>
      </c>
      <c r="C9" s="164">
        <v>2.2743287303725728</v>
      </c>
      <c r="D9" s="164">
        <v>384.55016957400352</v>
      </c>
    </row>
    <row r="10" spans="1:7">
      <c r="A10" s="36" t="s">
        <v>405</v>
      </c>
      <c r="B10" s="164">
        <v>40.325506672603751</v>
      </c>
      <c r="C10" s="164">
        <v>152.43376977343567</v>
      </c>
      <c r="D10" s="164">
        <v>192.75927644603942</v>
      </c>
    </row>
    <row r="11" spans="1:7">
      <c r="A11" s="36" t="s">
        <v>406</v>
      </c>
      <c r="B11" s="164">
        <v>159.45602593308493</v>
      </c>
      <c r="C11" s="164">
        <v>0</v>
      </c>
      <c r="D11" s="164">
        <v>159.45602593308493</v>
      </c>
    </row>
    <row r="12" spans="1:7">
      <c r="A12" s="36" t="s">
        <v>407</v>
      </c>
      <c r="B12" s="164">
        <v>72.961644449180781</v>
      </c>
      <c r="C12" s="164">
        <v>50.142110745267374</v>
      </c>
      <c r="D12" s="164">
        <v>123.10375519444815</v>
      </c>
    </row>
    <row r="13" spans="1:7">
      <c r="A13" s="36" t="s">
        <v>408</v>
      </c>
      <c r="B13" s="164">
        <v>98.46512292447099</v>
      </c>
      <c r="C13" s="164">
        <v>7.6507738193567913</v>
      </c>
      <c r="D13" s="164">
        <v>106.11589674382778</v>
      </c>
    </row>
    <row r="14" spans="1:7">
      <c r="A14" s="36" t="s">
        <v>409</v>
      </c>
      <c r="B14" s="164">
        <v>97.021905388024749</v>
      </c>
      <c r="C14" s="164">
        <v>0</v>
      </c>
      <c r="D14" s="164">
        <v>97.021905388024749</v>
      </c>
      <c r="G14" s="174"/>
    </row>
    <row r="15" spans="1:7">
      <c r="A15" s="36" t="s">
        <v>410</v>
      </c>
      <c r="B15" s="164">
        <v>65.631728146180151</v>
      </c>
      <c r="C15" s="164">
        <v>0</v>
      </c>
      <c r="D15" s="164">
        <v>65.631728146180151</v>
      </c>
    </row>
    <row r="16" spans="1:7">
      <c r="A16" s="36" t="s">
        <v>411</v>
      </c>
      <c r="B16" s="164">
        <v>56.746978218809971</v>
      </c>
      <c r="C16" s="164">
        <v>6.7619429455723505</v>
      </c>
      <c r="D16" s="164">
        <v>63.508921164382322</v>
      </c>
    </row>
    <row r="17" spans="1:4">
      <c r="A17" s="36" t="s">
        <v>412</v>
      </c>
      <c r="B17" s="164">
        <v>55.468377055044293</v>
      </c>
      <c r="C17" s="164">
        <v>5.8169795381928155</v>
      </c>
      <c r="D17" s="164">
        <v>61.285356593237111</v>
      </c>
    </row>
    <row r="18" spans="1:4">
      <c r="A18" s="36" t="s">
        <v>414</v>
      </c>
      <c r="B18" s="164">
        <v>51.998569992299615</v>
      </c>
      <c r="C18" s="164">
        <v>8.2701458692867362</v>
      </c>
      <c r="D18" s="164">
        <v>60.268715861586351</v>
      </c>
    </row>
    <row r="19" spans="1:4">
      <c r="A19" s="36" t="s">
        <v>413</v>
      </c>
      <c r="B19" s="164">
        <v>50.144102112708175</v>
      </c>
      <c r="C19" s="164">
        <v>8.8820539941581469</v>
      </c>
      <c r="D19" s="164">
        <v>59.026156106866324</v>
      </c>
    </row>
    <row r="20" spans="1:4">
      <c r="A20" s="36" t="s">
        <v>415</v>
      </c>
      <c r="B20" s="164">
        <v>27.710111217163956</v>
      </c>
      <c r="C20" s="164">
        <v>6.2786147279744364</v>
      </c>
      <c r="D20" s="164">
        <v>33.988725945138391</v>
      </c>
    </row>
    <row r="21" spans="1:4">
      <c r="A21" s="36" t="s">
        <v>416</v>
      </c>
      <c r="B21" s="164">
        <v>32.589857045609257</v>
      </c>
      <c r="C21" s="164">
        <v>1.2248903085758152</v>
      </c>
      <c r="D21" s="164">
        <v>33.814747354185073</v>
      </c>
    </row>
    <row r="22" spans="1:4">
      <c r="A22" s="36" t="s">
        <v>420</v>
      </c>
      <c r="B22" s="164">
        <v>16.301236009616389</v>
      </c>
      <c r="C22" s="164">
        <v>10.636736475838383</v>
      </c>
      <c r="D22" s="164">
        <v>26.937972485454772</v>
      </c>
    </row>
    <row r="23" spans="1:4">
      <c r="A23" s="36" t="s">
        <v>417</v>
      </c>
      <c r="B23" s="164">
        <v>19.532033635203003</v>
      </c>
      <c r="C23" s="164">
        <v>5.7392243239841045</v>
      </c>
      <c r="D23" s="164">
        <v>25.271257959187107</v>
      </c>
    </row>
    <row r="24" spans="1:4">
      <c r="A24" s="36" t="s">
        <v>418</v>
      </c>
      <c r="B24" s="164">
        <v>20.515354414068117</v>
      </c>
      <c r="C24" s="164">
        <v>2.5131842907289208</v>
      </c>
      <c r="D24" s="164">
        <v>23.028538704797036</v>
      </c>
    </row>
    <row r="25" spans="1:4">
      <c r="A25" s="36" t="s">
        <v>419</v>
      </c>
      <c r="B25" s="164">
        <v>14.863793358330307</v>
      </c>
      <c r="C25" s="164">
        <v>2.745577772103434</v>
      </c>
      <c r="D25" s="164">
        <v>17.60937113043374</v>
      </c>
    </row>
    <row r="26" spans="1:4">
      <c r="A26" s="36" t="s">
        <v>421</v>
      </c>
      <c r="B26" s="164">
        <v>8.9450418270732328</v>
      </c>
      <c r="C26" s="164">
        <v>0</v>
      </c>
      <c r="D26" s="164">
        <v>8.9450418270732328</v>
      </c>
    </row>
    <row r="27" spans="1:4">
      <c r="A27" s="36" t="s">
        <v>423</v>
      </c>
      <c r="B27" s="164">
        <v>4.1910873832214497</v>
      </c>
      <c r="C27" s="164">
        <v>3.1818404948349088</v>
      </c>
      <c r="D27" s="164">
        <v>7.372927878056359</v>
      </c>
    </row>
    <row r="28" spans="1:4">
      <c r="A28" s="36" t="s">
        <v>422</v>
      </c>
      <c r="B28" s="164">
        <v>7.1967344860051057</v>
      </c>
      <c r="C28" s="164">
        <v>0</v>
      </c>
      <c r="D28" s="164">
        <v>7.1967344860051057</v>
      </c>
    </row>
    <row r="29" spans="1:4">
      <c r="A29" s="36" t="s">
        <v>424</v>
      </c>
      <c r="B29" s="164">
        <v>6.8182059777120285</v>
      </c>
      <c r="C29" s="164">
        <v>0</v>
      </c>
      <c r="D29" s="164">
        <v>6.8182059777120285</v>
      </c>
    </row>
    <row r="30" spans="1:4">
      <c r="A30" s="36" t="s">
        <v>426</v>
      </c>
      <c r="B30" s="164">
        <v>6.1720833373504433</v>
      </c>
      <c r="C30" s="164">
        <v>0</v>
      </c>
      <c r="D30" s="164">
        <v>6.1720833373504433</v>
      </c>
    </row>
    <row r="31" spans="1:4">
      <c r="A31" s="36" t="s">
        <v>427</v>
      </c>
      <c r="B31" s="164">
        <v>6.0736764146098414</v>
      </c>
      <c r="C31" s="164">
        <v>0</v>
      </c>
      <c r="D31" s="164">
        <v>6.0736764146098414</v>
      </c>
    </row>
    <row r="32" spans="1:4">
      <c r="A32" s="36" t="s">
        <v>425</v>
      </c>
      <c r="B32" s="164">
        <v>5.9346645313812632</v>
      </c>
      <c r="C32" s="164">
        <v>0</v>
      </c>
      <c r="D32" s="164">
        <v>5.9346645313812632</v>
      </c>
    </row>
    <row r="33" spans="1:4">
      <c r="A33" s="36" t="s">
        <v>428</v>
      </c>
      <c r="B33" s="164">
        <v>5.6195946776374095</v>
      </c>
      <c r="C33" s="164">
        <v>0</v>
      </c>
      <c r="D33" s="164">
        <v>5.6195946776374095</v>
      </c>
    </row>
    <row r="34" spans="1:4">
      <c r="A34" s="36" t="s">
        <v>429</v>
      </c>
      <c r="B34" s="164">
        <v>4.8125174277490981</v>
      </c>
      <c r="C34" s="164">
        <v>0.12207117504855522</v>
      </c>
      <c r="D34" s="164">
        <v>4.9345886027976533</v>
      </c>
    </row>
    <row r="35" spans="1:4">
      <c r="A35" s="36" t="s">
        <v>430</v>
      </c>
      <c r="B35" s="164">
        <v>4.2352095582017686</v>
      </c>
      <c r="C35" s="164">
        <v>0</v>
      </c>
      <c r="D35" s="164">
        <v>4.2352095582017686</v>
      </c>
    </row>
    <row r="36" spans="1:4">
      <c r="A36" s="36" t="s">
        <v>431</v>
      </c>
      <c r="B36" s="164">
        <v>2.5564023884769504</v>
      </c>
      <c r="C36" s="164">
        <v>0</v>
      </c>
      <c r="D36" s="164">
        <v>2.5564023884769504</v>
      </c>
    </row>
    <row r="37" spans="1:4">
      <c r="A37" s="36" t="s">
        <v>432</v>
      </c>
      <c r="B37" s="164">
        <v>2.0504882269598959</v>
      </c>
      <c r="C37" s="164">
        <v>0</v>
      </c>
      <c r="D37" s="164">
        <v>2.0504882269598959</v>
      </c>
    </row>
    <row r="38" spans="1:4">
      <c r="B38" s="165"/>
      <c r="C38" s="165"/>
      <c r="D38" s="165"/>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D1885-AA11-4D65-AFB7-08145D6C6FC2}">
  <sheetPr codeName="Sheet19">
    <tabColor rgb="FF92D050"/>
  </sheetPr>
  <dimension ref="A1:J56"/>
  <sheetViews>
    <sheetView zoomScaleNormal="100" workbookViewId="0">
      <selection activeCell="A7" sqref="A7:B7"/>
    </sheetView>
  </sheetViews>
  <sheetFormatPr defaultColWidth="9.109375" defaultRowHeight="12"/>
  <cols>
    <col min="1" max="1" width="15.109375" style="222" customWidth="1"/>
    <col min="2" max="2" width="12.6640625" style="222" customWidth="1"/>
    <col min="3" max="3" width="9.77734375" style="222" bestFit="1" customWidth="1"/>
    <col min="4" max="4" width="9.6640625" style="222" bestFit="1" customWidth="1"/>
    <col min="5" max="5" width="13.77734375" style="222" bestFit="1" customWidth="1"/>
    <col min="6" max="6" width="5.6640625" style="222" bestFit="1" customWidth="1"/>
    <col min="7" max="7" width="9.77734375" style="222" bestFit="1" customWidth="1"/>
    <col min="8" max="8" width="9.6640625" style="222" bestFit="1" customWidth="1"/>
    <col min="9" max="9" width="13.77734375" style="222" bestFit="1" customWidth="1"/>
    <col min="10" max="10" width="5.6640625" style="222" bestFit="1" customWidth="1"/>
    <col min="11" max="11" width="22.6640625" style="222" customWidth="1"/>
    <col min="12" max="12" width="27.77734375" style="222" customWidth="1"/>
    <col min="13" max="13" width="14" style="222" customWidth="1"/>
    <col min="14" max="14" width="12.77734375" style="222" customWidth="1"/>
    <col min="15" max="15" width="18.33203125" style="222" customWidth="1"/>
    <col min="16" max="16" width="13.109375" style="222" customWidth="1"/>
    <col min="17" max="17" width="12" style="222" customWidth="1"/>
    <col min="18" max="20" width="10.6640625" style="222" customWidth="1"/>
    <col min="21" max="16384" width="9.109375" style="222"/>
  </cols>
  <sheetData>
    <row r="1" spans="1:10" s="220" customFormat="1">
      <c r="A1" s="219" t="s">
        <v>531</v>
      </c>
      <c r="B1" s="178" t="s">
        <v>475</v>
      </c>
    </row>
    <row r="2" spans="1:10" s="220" customFormat="1"/>
    <row r="3" spans="1:10" s="220" customFormat="1">
      <c r="A3" s="220" t="s">
        <v>2</v>
      </c>
      <c r="B3" s="196" t="s">
        <v>434</v>
      </c>
    </row>
    <row r="4" spans="1:10" s="220" customFormat="1">
      <c r="A4" s="220" t="s">
        <v>4</v>
      </c>
      <c r="B4" s="173" t="s">
        <v>435</v>
      </c>
    </row>
    <row r="5" spans="1:10" s="220" customFormat="1">
      <c r="A5" s="220" t="s">
        <v>436</v>
      </c>
      <c r="B5" s="196" t="s">
        <v>437</v>
      </c>
    </row>
    <row r="6" spans="1:10" s="220" customFormat="1">
      <c r="A6" s="220" t="s">
        <v>6</v>
      </c>
      <c r="B6" s="221" t="s">
        <v>7</v>
      </c>
    </row>
    <row r="7" spans="1:10" s="220" customFormat="1">
      <c r="A7" s="12" t="s">
        <v>536</v>
      </c>
      <c r="B7" s="176" t="s">
        <v>537</v>
      </c>
    </row>
    <row r="9" spans="1:10">
      <c r="B9" s="12" t="s">
        <v>438</v>
      </c>
      <c r="C9" s="12" t="s">
        <v>476</v>
      </c>
      <c r="D9" s="12"/>
      <c r="E9" s="12"/>
    </row>
    <row r="10" spans="1:10">
      <c r="B10" s="12"/>
      <c r="C10" s="12"/>
      <c r="D10" s="12"/>
      <c r="E10" s="12"/>
      <c r="F10" s="223"/>
      <c r="G10" s="223"/>
      <c r="H10" s="223"/>
    </row>
    <row r="11" spans="1:10">
      <c r="A11" s="224"/>
      <c r="C11" s="302" t="s">
        <v>129</v>
      </c>
      <c r="D11" s="302"/>
      <c r="E11" s="302"/>
      <c r="F11" s="304"/>
      <c r="G11" s="302" t="s">
        <v>439</v>
      </c>
      <c r="H11" s="302"/>
      <c r="I11" s="302"/>
      <c r="J11" s="304"/>
    </row>
    <row r="12" spans="1:10">
      <c r="A12" s="224"/>
      <c r="B12" s="12"/>
      <c r="C12" s="12" t="s">
        <v>394</v>
      </c>
      <c r="D12" s="12" t="s">
        <v>395</v>
      </c>
      <c r="E12" s="12" t="s">
        <v>396</v>
      </c>
      <c r="F12" s="223" t="s">
        <v>11</v>
      </c>
      <c r="G12" s="12" t="s">
        <v>394</v>
      </c>
      <c r="H12" s="12" t="s">
        <v>395</v>
      </c>
      <c r="I12" s="12" t="s">
        <v>396</v>
      </c>
      <c r="J12" s="223" t="s">
        <v>11</v>
      </c>
    </row>
    <row r="13" spans="1:10">
      <c r="A13" s="305" t="s">
        <v>61</v>
      </c>
      <c r="B13" s="222" t="s">
        <v>44</v>
      </c>
      <c r="C13" s="225"/>
      <c r="D13" s="225"/>
      <c r="E13" s="225">
        <v>1301.0222339010002</v>
      </c>
      <c r="F13" s="225">
        <f t="shared" ref="F13:F19" si="0">SUM(C13:E13)</f>
        <v>1301.0222339010002</v>
      </c>
      <c r="G13" s="223">
        <f>100*C13/SUM($F$13:$F$33)</f>
        <v>0</v>
      </c>
      <c r="H13" s="223">
        <f>100*D13/SUM($F$13:$F$33)</f>
        <v>0</v>
      </c>
      <c r="I13" s="223">
        <f>100*E13/SUM($F$13:$F$33)</f>
        <v>17.964948198484869</v>
      </c>
      <c r="J13" s="223">
        <f>100*F13/SUM($F$13:$F$33)</f>
        <v>17.964948198484869</v>
      </c>
    </row>
    <row r="14" spans="1:10">
      <c r="A14" s="305"/>
      <c r="B14" s="222" t="s">
        <v>28</v>
      </c>
      <c r="C14" s="225"/>
      <c r="D14" s="225">
        <v>280.37093884000001</v>
      </c>
      <c r="E14" s="225">
        <v>595.885621367</v>
      </c>
      <c r="F14" s="225">
        <f t="shared" si="0"/>
        <v>876.25656020700001</v>
      </c>
      <c r="G14" s="223">
        <f t="shared" ref="G14:G33" si="1">100*C14/SUM($F$13:$F$33)</f>
        <v>0</v>
      </c>
      <c r="H14" s="223">
        <f t="shared" ref="H14:H33" si="2">100*D14/SUM($F$13:$F$33)</f>
        <v>3.8714552767623513</v>
      </c>
      <c r="I14" s="223">
        <f t="shared" ref="I14:I33" si="3">100*E14/SUM($F$13:$F$33)</f>
        <v>8.2281870679350071</v>
      </c>
      <c r="J14" s="223">
        <f t="shared" ref="J14:J33" si="4">100*F14/SUM($F$13:$F$33)</f>
        <v>12.099642344697358</v>
      </c>
    </row>
    <row r="15" spans="1:10">
      <c r="A15" s="306"/>
      <c r="B15" s="222" t="s">
        <v>457</v>
      </c>
      <c r="C15" s="225"/>
      <c r="D15" s="225">
        <v>105.339</v>
      </c>
      <c r="E15" s="225">
        <v>608.82909366500007</v>
      </c>
      <c r="F15" s="225">
        <f t="shared" si="0"/>
        <v>714.16809366500001</v>
      </c>
      <c r="G15" s="223">
        <f t="shared" si="1"/>
        <v>0</v>
      </c>
      <c r="H15" s="223">
        <f t="shared" si="2"/>
        <v>1.4545559860310568</v>
      </c>
      <c r="I15" s="223">
        <f t="shared" si="3"/>
        <v>8.4069148431282699</v>
      </c>
      <c r="J15" s="223">
        <f t="shared" si="4"/>
        <v>9.8614708291593267</v>
      </c>
    </row>
    <row r="16" spans="1:10">
      <c r="A16" s="306"/>
      <c r="B16" s="222" t="s">
        <v>440</v>
      </c>
      <c r="C16" s="225"/>
      <c r="D16" s="225"/>
      <c r="E16" s="225">
        <v>203.00498669700002</v>
      </c>
      <c r="F16" s="225">
        <f t="shared" si="0"/>
        <v>203.00498669700002</v>
      </c>
      <c r="G16" s="223">
        <f t="shared" si="1"/>
        <v>0</v>
      </c>
      <c r="H16" s="223">
        <f t="shared" si="2"/>
        <v>0</v>
      </c>
      <c r="I16" s="223">
        <f t="shared" si="3"/>
        <v>2.8031604495417315</v>
      </c>
      <c r="J16" s="223">
        <f t="shared" si="4"/>
        <v>2.8031604495417315</v>
      </c>
    </row>
    <row r="17" spans="1:10">
      <c r="A17" s="306"/>
      <c r="B17" s="222" t="s">
        <v>441</v>
      </c>
      <c r="C17" s="225"/>
      <c r="D17" s="225"/>
      <c r="E17" s="225">
        <v>31.674286419999998</v>
      </c>
      <c r="F17" s="225">
        <f t="shared" si="0"/>
        <v>31.674286419999998</v>
      </c>
      <c r="G17" s="223">
        <f t="shared" si="1"/>
        <v>0</v>
      </c>
      <c r="H17" s="223">
        <f t="shared" si="2"/>
        <v>0</v>
      </c>
      <c r="I17" s="223">
        <f t="shared" si="3"/>
        <v>0.43736909326529783</v>
      </c>
      <c r="J17" s="223">
        <f t="shared" si="4"/>
        <v>0.43736909326529783</v>
      </c>
    </row>
    <row r="18" spans="1:10" ht="15.75" customHeight="1">
      <c r="A18" s="306"/>
      <c r="B18" s="222" t="s">
        <v>442</v>
      </c>
      <c r="C18" s="225"/>
      <c r="D18" s="225"/>
      <c r="E18" s="225">
        <v>18.880369199999997</v>
      </c>
      <c r="F18" s="225">
        <f t="shared" si="0"/>
        <v>18.880369199999997</v>
      </c>
      <c r="G18" s="223">
        <f t="shared" si="1"/>
        <v>0</v>
      </c>
      <c r="H18" s="223">
        <f t="shared" si="2"/>
        <v>0</v>
      </c>
      <c r="I18" s="223">
        <f t="shared" si="3"/>
        <v>0.26070642438542602</v>
      </c>
      <c r="J18" s="223">
        <f t="shared" si="4"/>
        <v>0.26070642438542602</v>
      </c>
    </row>
    <row r="19" spans="1:10" ht="15.75" customHeight="1">
      <c r="A19" s="306"/>
      <c r="B19" s="222" t="s">
        <v>443</v>
      </c>
      <c r="C19" s="225"/>
      <c r="D19" s="225"/>
      <c r="E19" s="225">
        <v>12.672358217999999</v>
      </c>
      <c r="F19" s="225">
        <f t="shared" si="0"/>
        <v>12.672358217999999</v>
      </c>
      <c r="G19" s="223">
        <f t="shared" si="1"/>
        <v>0</v>
      </c>
      <c r="H19" s="223">
        <f t="shared" si="2"/>
        <v>0</v>
      </c>
      <c r="I19" s="223">
        <f t="shared" si="3"/>
        <v>0.17498414170555782</v>
      </c>
      <c r="J19" s="223">
        <f t="shared" si="4"/>
        <v>0.17498414170555782</v>
      </c>
    </row>
    <row r="20" spans="1:10">
      <c r="A20" s="306"/>
      <c r="B20" s="222" t="s">
        <v>39</v>
      </c>
      <c r="C20" s="225"/>
      <c r="D20" s="225">
        <v>3.8919759520000001</v>
      </c>
      <c r="E20" s="225">
        <v>233.23991798500003</v>
      </c>
      <c r="F20" s="225">
        <f t="shared" ref="F20:F33" si="5">SUM(C20:E20)</f>
        <v>237.13189393700003</v>
      </c>
      <c r="G20" s="223">
        <f t="shared" si="1"/>
        <v>0</v>
      </c>
      <c r="H20" s="223">
        <f t="shared" si="2"/>
        <v>5.3741699830741903E-2</v>
      </c>
      <c r="I20" s="223">
        <f t="shared" si="3"/>
        <v>3.220654447891802</v>
      </c>
      <c r="J20" s="223">
        <f t="shared" si="4"/>
        <v>3.2743961477225438</v>
      </c>
    </row>
    <row r="21" spans="1:10">
      <c r="A21" s="307" t="s">
        <v>60</v>
      </c>
      <c r="B21" s="222" t="s">
        <v>46</v>
      </c>
      <c r="C21" s="225">
        <v>17.308394461999999</v>
      </c>
      <c r="D21" s="225">
        <v>186.834</v>
      </c>
      <c r="E21" s="225">
        <v>619.11863916699997</v>
      </c>
      <c r="F21" s="225">
        <f t="shared" ref="F21:F32" si="6">SUM(C21:E21)</f>
        <v>823.26103362899994</v>
      </c>
      <c r="G21" s="223">
        <f t="shared" si="1"/>
        <v>0.23900007379307656</v>
      </c>
      <c r="H21" s="223">
        <f t="shared" si="2"/>
        <v>2.5798660808829257</v>
      </c>
      <c r="I21" s="223">
        <f t="shared" si="3"/>
        <v>8.5489963134618865</v>
      </c>
      <c r="J21" s="223">
        <f t="shared" si="4"/>
        <v>11.36786246813789</v>
      </c>
    </row>
    <row r="22" spans="1:10">
      <c r="A22" s="304"/>
      <c r="B22" s="222" t="s">
        <v>47</v>
      </c>
      <c r="C22" s="225">
        <v>0.30860431599999999</v>
      </c>
      <c r="D22" s="225">
        <v>315.65600000000001</v>
      </c>
      <c r="E22" s="225">
        <v>211.49422969999998</v>
      </c>
      <c r="F22" s="225">
        <f t="shared" si="6"/>
        <v>527.45883401599997</v>
      </c>
      <c r="G22" s="223">
        <f t="shared" si="1"/>
        <v>4.26131114926874E-3</v>
      </c>
      <c r="H22" s="223">
        <f t="shared" si="2"/>
        <v>4.3586831498933849</v>
      </c>
      <c r="I22" s="223">
        <f t="shared" si="3"/>
        <v>2.9203827435343248</v>
      </c>
      <c r="J22" s="223">
        <f t="shared" si="4"/>
        <v>7.2833272045769784</v>
      </c>
    </row>
    <row r="23" spans="1:10">
      <c r="A23" s="304"/>
      <c r="B23" s="222" t="s">
        <v>50</v>
      </c>
      <c r="C23" s="225">
        <v>50.030836333999986</v>
      </c>
      <c r="D23" s="225">
        <v>340.03699999999998</v>
      </c>
      <c r="E23" s="225">
        <v>28.781796490999898</v>
      </c>
      <c r="F23" s="225">
        <f t="shared" si="6"/>
        <v>418.84963282499984</v>
      </c>
      <c r="G23" s="223">
        <f t="shared" si="1"/>
        <v>0.69084244653698801</v>
      </c>
      <c r="H23" s="223">
        <f t="shared" si="2"/>
        <v>4.6953441158739162</v>
      </c>
      <c r="I23" s="223">
        <f t="shared" si="3"/>
        <v>0.39742862923239797</v>
      </c>
      <c r="J23" s="223">
        <f t="shared" si="4"/>
        <v>5.7836151916433014</v>
      </c>
    </row>
    <row r="24" spans="1:10">
      <c r="A24" s="304"/>
      <c r="B24" s="222" t="s">
        <v>25</v>
      </c>
      <c r="C24" s="225"/>
      <c r="D24" s="225">
        <v>269.63</v>
      </c>
      <c r="E24" s="225">
        <v>116.10997671499985</v>
      </c>
      <c r="F24" s="225">
        <f t="shared" si="6"/>
        <v>385.73997671499984</v>
      </c>
      <c r="G24" s="223">
        <f t="shared" si="1"/>
        <v>0</v>
      </c>
      <c r="H24" s="223">
        <f t="shared" si="2"/>
        <v>3.7231408169201705</v>
      </c>
      <c r="I24" s="223">
        <f t="shared" si="3"/>
        <v>1.6032852188527482</v>
      </c>
      <c r="J24" s="223">
        <f t="shared" si="4"/>
        <v>5.3264260357729194</v>
      </c>
    </row>
    <row r="25" spans="1:10">
      <c r="A25" s="304"/>
      <c r="B25" s="222" t="s">
        <v>49</v>
      </c>
      <c r="C25" s="225">
        <v>134.74325644800001</v>
      </c>
      <c r="D25" s="225">
        <v>163.476</v>
      </c>
      <c r="E25" s="225">
        <v>42.444574867999926</v>
      </c>
      <c r="F25" s="225">
        <f t="shared" si="6"/>
        <v>340.66383131599991</v>
      </c>
      <c r="G25" s="223">
        <f t="shared" si="1"/>
        <v>1.8605797496060927</v>
      </c>
      <c r="H25" s="223">
        <f t="shared" si="2"/>
        <v>2.257331039523947</v>
      </c>
      <c r="I25" s="223">
        <f t="shared" si="3"/>
        <v>0.5860888222670867</v>
      </c>
      <c r="J25" s="223">
        <f t="shared" si="4"/>
        <v>4.7039996113971263</v>
      </c>
    </row>
    <row r="26" spans="1:10">
      <c r="A26" s="304"/>
      <c r="B26" s="222" t="s">
        <v>51</v>
      </c>
      <c r="C26" s="225">
        <v>60.005551000000004</v>
      </c>
      <c r="D26" s="225">
        <v>227.505</v>
      </c>
      <c r="E26" s="225">
        <v>20.254802999999949</v>
      </c>
      <c r="F26" s="225">
        <f t="shared" si="6"/>
        <v>307.76535399999995</v>
      </c>
      <c r="G26" s="223">
        <f t="shared" si="1"/>
        <v>0.82857662785997466</v>
      </c>
      <c r="H26" s="223">
        <f t="shared" si="2"/>
        <v>3.1414647908371598</v>
      </c>
      <c r="I26" s="223">
        <f t="shared" si="3"/>
        <v>0.27968506393196951</v>
      </c>
      <c r="J26" s="223">
        <f t="shared" si="4"/>
        <v>4.2497264826291037</v>
      </c>
    </row>
    <row r="27" spans="1:10">
      <c r="A27" s="304"/>
      <c r="B27" s="222" t="s">
        <v>53</v>
      </c>
      <c r="C27" s="225"/>
      <c r="D27" s="225">
        <v>204.60400000000001</v>
      </c>
      <c r="E27" s="225">
        <v>87.971854424000014</v>
      </c>
      <c r="F27" s="225">
        <f t="shared" si="6"/>
        <v>292.575854424</v>
      </c>
      <c r="G27" s="223">
        <f t="shared" si="1"/>
        <v>0</v>
      </c>
      <c r="H27" s="223">
        <f t="shared" si="2"/>
        <v>2.8252401576424533</v>
      </c>
      <c r="I27" s="223">
        <f t="shared" si="3"/>
        <v>1.214744657293898</v>
      </c>
      <c r="J27" s="223">
        <f t="shared" si="4"/>
        <v>4.0399848149363509</v>
      </c>
    </row>
    <row r="28" spans="1:10">
      <c r="A28" s="304"/>
      <c r="B28" s="222" t="s">
        <v>45</v>
      </c>
      <c r="C28" s="225">
        <v>262.94300000000004</v>
      </c>
      <c r="D28" s="225">
        <v>3.5480437870000001</v>
      </c>
      <c r="E28" s="225">
        <v>-2.4678700000002607E-4</v>
      </c>
      <c r="F28" s="225">
        <f t="shared" si="6"/>
        <v>266.49079700000004</v>
      </c>
      <c r="G28" s="223">
        <f t="shared" si="1"/>
        <v>3.6308044943939493</v>
      </c>
      <c r="H28" s="223">
        <f t="shared" si="2"/>
        <v>4.8992569979600623E-2</v>
      </c>
      <c r="I28" s="223">
        <f t="shared" si="3"/>
        <v>-3.4077170670377003E-6</v>
      </c>
      <c r="J28" s="223">
        <f t="shared" si="4"/>
        <v>3.6797936566564831</v>
      </c>
    </row>
    <row r="29" spans="1:10">
      <c r="A29" s="304"/>
      <c r="B29" s="222" t="s">
        <v>48</v>
      </c>
      <c r="C29" s="225">
        <v>141.33699999999999</v>
      </c>
      <c r="D29" s="225">
        <v>94.045252439999999</v>
      </c>
      <c r="E29" s="225">
        <v>2.04584740300001</v>
      </c>
      <c r="F29" s="225">
        <f t="shared" si="6"/>
        <v>237.42809984300001</v>
      </c>
      <c r="G29" s="223">
        <f t="shared" si="1"/>
        <v>1.9516283560473469</v>
      </c>
      <c r="H29" s="223">
        <f t="shared" si="2"/>
        <v>1.2986081593180481</v>
      </c>
      <c r="I29" s="223">
        <f t="shared" si="3"/>
        <v>2.8249742132920915E-2</v>
      </c>
      <c r="J29" s="223">
        <f t="shared" si="4"/>
        <v>3.278486257498316</v>
      </c>
    </row>
    <row r="30" spans="1:10">
      <c r="A30" s="304"/>
      <c r="B30" s="222" t="s">
        <v>52</v>
      </c>
      <c r="C30" s="225">
        <v>139.327</v>
      </c>
      <c r="D30" s="225">
        <v>13.842060008000001</v>
      </c>
      <c r="E30" s="225">
        <v>12.20793207099997</v>
      </c>
      <c r="F30" s="225">
        <f t="shared" si="6"/>
        <v>165.37699207899996</v>
      </c>
      <c r="G30" s="223">
        <f t="shared" si="1"/>
        <v>1.9238736067909232</v>
      </c>
      <c r="H30" s="223">
        <f t="shared" si="2"/>
        <v>0.19113577348975688</v>
      </c>
      <c r="I30" s="223">
        <f t="shared" si="3"/>
        <v>0.16857119083087482</v>
      </c>
      <c r="J30" s="223">
        <f t="shared" si="4"/>
        <v>2.2835805711115547</v>
      </c>
    </row>
    <row r="31" spans="1:10">
      <c r="A31" s="304"/>
      <c r="B31" s="222" t="s">
        <v>54</v>
      </c>
      <c r="C31" s="225">
        <v>25.27390995099999</v>
      </c>
      <c r="D31" s="225">
        <v>45.448441946999999</v>
      </c>
      <c r="E31" s="225">
        <v>0.78202705399999983</v>
      </c>
      <c r="F31" s="225">
        <f t="shared" si="6"/>
        <v>71.504378951999982</v>
      </c>
      <c r="G31" s="223">
        <f t="shared" si="1"/>
        <v>0.34899056389026789</v>
      </c>
      <c r="H31" s="223">
        <f t="shared" si="2"/>
        <v>0.62756721907170021</v>
      </c>
      <c r="I31" s="223">
        <f t="shared" si="3"/>
        <v>1.0798489948014812E-2</v>
      </c>
      <c r="J31" s="223">
        <f t="shared" si="4"/>
        <v>0.98735627290998274</v>
      </c>
    </row>
    <row r="32" spans="1:10">
      <c r="A32" s="304"/>
      <c r="B32" s="222" t="s">
        <v>444</v>
      </c>
      <c r="C32" s="225"/>
      <c r="D32" s="225"/>
      <c r="E32" s="225">
        <v>2.2591026190000001</v>
      </c>
      <c r="F32" s="225">
        <f t="shared" si="6"/>
        <v>2.2591026190000001</v>
      </c>
      <c r="G32" s="223">
        <f t="shared" si="1"/>
        <v>0</v>
      </c>
      <c r="H32" s="223">
        <f t="shared" si="2"/>
        <v>0</v>
      </c>
      <c r="I32" s="223">
        <f t="shared" si="3"/>
        <v>3.1194441161629484E-2</v>
      </c>
      <c r="J32" s="223">
        <f t="shared" si="4"/>
        <v>3.1194441161629484E-2</v>
      </c>
    </row>
    <row r="33" spans="1:10">
      <c r="A33" s="308"/>
      <c r="B33" s="222" t="s">
        <v>39</v>
      </c>
      <c r="C33" s="226">
        <v>2.5414297100000001</v>
      </c>
      <c r="D33" s="226">
        <v>2.3842629780000002</v>
      </c>
      <c r="E33" s="226">
        <v>2.8934526709999999</v>
      </c>
      <c r="F33" s="225">
        <f t="shared" si="5"/>
        <v>7.8191453590000002</v>
      </c>
      <c r="G33" s="223">
        <f t="shared" si="1"/>
        <v>3.5092907638744175E-2</v>
      </c>
      <c r="H33" s="223">
        <f t="shared" si="2"/>
        <v>3.2922697072519526E-2</v>
      </c>
      <c r="I33" s="223">
        <f t="shared" si="3"/>
        <v>3.9953757894992357E-2</v>
      </c>
      <c r="J33" s="223">
        <f t="shared" si="4"/>
        <v>0.10796936260625606</v>
      </c>
    </row>
    <row r="34" spans="1:10">
      <c r="F34" s="227"/>
    </row>
    <row r="36" spans="1:10">
      <c r="A36" s="228"/>
      <c r="C36" s="229"/>
    </row>
    <row r="37" spans="1:10">
      <c r="A37" s="228"/>
      <c r="C37" s="229"/>
    </row>
    <row r="38" spans="1:10">
      <c r="A38" s="228"/>
      <c r="C38" s="229"/>
      <c r="G38" s="230"/>
    </row>
    <row r="39" spans="1:10">
      <c r="A39" s="228"/>
      <c r="C39" s="229"/>
    </row>
    <row r="40" spans="1:10">
      <c r="A40" s="228"/>
      <c r="C40" s="229"/>
    </row>
    <row r="41" spans="1:10">
      <c r="A41" s="228"/>
    </row>
    <row r="42" spans="1:10">
      <c r="A42" s="228"/>
    </row>
    <row r="43" spans="1:10">
      <c r="A43" s="228"/>
    </row>
    <row r="44" spans="1:10">
      <c r="A44" s="228"/>
    </row>
    <row r="45" spans="1:10">
      <c r="A45" s="228"/>
    </row>
    <row r="46" spans="1:10">
      <c r="A46" s="228"/>
    </row>
    <row r="47" spans="1:10">
      <c r="A47" s="228"/>
    </row>
    <row r="48" spans="1:10">
      <c r="A48" s="228"/>
    </row>
    <row r="49" spans="1:1">
      <c r="A49" s="228"/>
    </row>
    <row r="50" spans="1:1">
      <c r="A50" s="228"/>
    </row>
    <row r="51" spans="1:1">
      <c r="A51" s="228"/>
    </row>
    <row r="52" spans="1:1">
      <c r="A52" s="228"/>
    </row>
    <row r="53" spans="1:1">
      <c r="A53" s="228"/>
    </row>
    <row r="54" spans="1:1">
      <c r="A54" s="228"/>
    </row>
    <row r="55" spans="1:1">
      <c r="A55" s="228"/>
    </row>
    <row r="56" spans="1:1">
      <c r="A56" s="228"/>
    </row>
  </sheetData>
  <sortState xmlns:xlrd2="http://schemas.microsoft.com/office/spreadsheetml/2017/richdata2" ref="B21:F32">
    <sortCondition descending="1" ref="F21:F32"/>
  </sortState>
  <mergeCells count="4">
    <mergeCell ref="G11:J11"/>
    <mergeCell ref="C11:F11"/>
    <mergeCell ref="A13:A20"/>
    <mergeCell ref="A21:A33"/>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Blad23">
    <tabColor rgb="FF92D050"/>
  </sheetPr>
  <dimension ref="A1:Q28"/>
  <sheetViews>
    <sheetView workbookViewId="0">
      <selection activeCell="B2" sqref="B2"/>
    </sheetView>
  </sheetViews>
  <sheetFormatPr defaultColWidth="9.109375" defaultRowHeight="12"/>
  <cols>
    <col min="1" max="1" width="11.33203125" style="174" customWidth="1"/>
    <col min="2" max="4" width="26.88671875" style="221" customWidth="1"/>
    <col min="5" max="5" width="26.88671875" style="174" customWidth="1"/>
    <col min="6" max="6" width="11.6640625" style="174" customWidth="1"/>
    <col min="7" max="7" width="12.6640625" style="174" customWidth="1"/>
    <col min="8" max="16384" width="9.109375" style="174"/>
  </cols>
  <sheetData>
    <row r="1" spans="1:17" s="213" customFormat="1">
      <c r="A1" s="240" t="s">
        <v>530</v>
      </c>
      <c r="B1" s="31" t="s">
        <v>561</v>
      </c>
      <c r="C1" s="231"/>
      <c r="D1" s="231"/>
    </row>
    <row r="2" spans="1:17">
      <c r="B2" s="174"/>
    </row>
    <row r="3" spans="1:17">
      <c r="A3" s="174" t="s">
        <v>2</v>
      </c>
      <c r="B3" s="183" t="s">
        <v>129</v>
      </c>
      <c r="C3" s="174"/>
      <c r="D3" s="174"/>
    </row>
    <row r="4" spans="1:17">
      <c r="A4" s="174" t="s">
        <v>4</v>
      </c>
      <c r="B4" s="174" t="s">
        <v>445</v>
      </c>
      <c r="C4" s="174"/>
      <c r="D4" s="174"/>
    </row>
    <row r="5" spans="1:17">
      <c r="A5" s="174" t="s">
        <v>6</v>
      </c>
      <c r="B5" s="183" t="s">
        <v>7</v>
      </c>
      <c r="C5" s="174"/>
      <c r="D5" s="174"/>
    </row>
    <row r="6" spans="1:17">
      <c r="A6" s="12" t="s">
        <v>536</v>
      </c>
      <c r="B6" s="176" t="s">
        <v>537</v>
      </c>
      <c r="C6" s="174"/>
      <c r="D6" s="174"/>
    </row>
    <row r="7" spans="1:17">
      <c r="A7" s="12"/>
      <c r="B7" s="176"/>
      <c r="C7" s="174"/>
      <c r="D7" s="174"/>
    </row>
    <row r="8" spans="1:17" s="213" customFormat="1">
      <c r="B8" s="213" t="s">
        <v>446</v>
      </c>
      <c r="C8" s="213" t="s">
        <v>447</v>
      </c>
      <c r="D8" s="213" t="s">
        <v>448</v>
      </c>
      <c r="E8" s="213" t="s">
        <v>449</v>
      </c>
      <c r="F8" s="213" t="s">
        <v>403</v>
      </c>
    </row>
    <row r="9" spans="1:17">
      <c r="A9" s="213">
        <v>2015</v>
      </c>
      <c r="B9" s="288">
        <v>1487.1283710289999</v>
      </c>
      <c r="C9" s="288">
        <v>1257.9512182959998</v>
      </c>
      <c r="D9" s="288">
        <v>174.956601581</v>
      </c>
      <c r="E9" s="288">
        <v>12.445221700999994</v>
      </c>
      <c r="F9" s="288">
        <f t="shared" ref="F9:F18" si="0">SUM(B9:E9)</f>
        <v>2932.4814126069996</v>
      </c>
      <c r="M9" s="232"/>
      <c r="N9" s="232"/>
      <c r="O9" s="12"/>
      <c r="P9" s="26"/>
      <c r="Q9" s="233"/>
    </row>
    <row r="10" spans="1:17">
      <c r="A10" s="213">
        <v>2016</v>
      </c>
      <c r="B10" s="288">
        <v>1476.2295431389998</v>
      </c>
      <c r="C10" s="288">
        <v>1271.6986311649998</v>
      </c>
      <c r="D10" s="288">
        <v>194.11181601799998</v>
      </c>
      <c r="E10" s="288">
        <v>37.097905620999988</v>
      </c>
      <c r="F10" s="288">
        <f t="shared" si="0"/>
        <v>2979.1378959429994</v>
      </c>
      <c r="M10" s="232"/>
      <c r="N10" s="232"/>
      <c r="O10" s="12"/>
      <c r="P10" s="26"/>
      <c r="Q10" s="233"/>
    </row>
    <row r="11" spans="1:17">
      <c r="A11" s="213">
        <v>2017</v>
      </c>
      <c r="B11" s="288">
        <v>1544.0272665729995</v>
      </c>
      <c r="C11" s="288">
        <v>1387.870076659</v>
      </c>
      <c r="D11" s="288">
        <v>210.863203688</v>
      </c>
      <c r="E11" s="288">
        <v>63.78916108899999</v>
      </c>
      <c r="F11" s="288">
        <f t="shared" si="0"/>
        <v>3206.5497080089995</v>
      </c>
      <c r="O11" s="12"/>
      <c r="P11" s="26"/>
      <c r="Q11" s="233"/>
    </row>
    <row r="12" spans="1:17">
      <c r="A12" s="213">
        <v>2018</v>
      </c>
      <c r="B12" s="288">
        <v>1604.4181584959999</v>
      </c>
      <c r="C12" s="288">
        <v>1302.6521479969999</v>
      </c>
      <c r="D12" s="288">
        <v>232.86648673400001</v>
      </c>
      <c r="E12" s="288">
        <v>24.744902770000007</v>
      </c>
      <c r="F12" s="288">
        <f t="shared" si="0"/>
        <v>3164.6816959969997</v>
      </c>
      <c r="O12" s="12"/>
      <c r="P12" s="26"/>
      <c r="Q12" s="233"/>
    </row>
    <row r="13" spans="1:17">
      <c r="A13" s="213">
        <v>2019</v>
      </c>
      <c r="B13" s="288">
        <v>1641.5838086230006</v>
      </c>
      <c r="C13" s="288">
        <v>1583.7040144770006</v>
      </c>
      <c r="D13" s="288">
        <v>260.70216136599998</v>
      </c>
      <c r="E13" s="288">
        <v>39.747052375000017</v>
      </c>
      <c r="F13" s="288">
        <f t="shared" si="0"/>
        <v>3525.7370368410011</v>
      </c>
      <c r="O13" s="12"/>
      <c r="P13" s="26"/>
      <c r="Q13" s="233"/>
    </row>
    <row r="14" spans="1:17">
      <c r="A14" s="213">
        <v>2020</v>
      </c>
      <c r="B14" s="288">
        <v>1672.4138547320001</v>
      </c>
      <c r="C14" s="288">
        <v>1747.4937772380001</v>
      </c>
      <c r="D14" s="288">
        <v>202.11055987799998</v>
      </c>
      <c r="E14" s="288">
        <v>17.246371260000007</v>
      </c>
      <c r="F14" s="288">
        <f t="shared" si="0"/>
        <v>3639.2645631080004</v>
      </c>
      <c r="O14" s="12"/>
      <c r="P14" s="26"/>
      <c r="Q14" s="233"/>
    </row>
    <row r="15" spans="1:17">
      <c r="A15" s="213">
        <v>2021</v>
      </c>
      <c r="B15" s="288">
        <v>1807.6667241199996</v>
      </c>
      <c r="C15" s="288">
        <v>2472.5414976609995</v>
      </c>
      <c r="D15" s="288">
        <v>223.02972466400001</v>
      </c>
      <c r="E15" s="288"/>
      <c r="F15" s="288">
        <f t="shared" si="0"/>
        <v>4503.2379464449996</v>
      </c>
      <c r="O15" s="234"/>
      <c r="P15" s="26"/>
      <c r="Q15" s="233"/>
    </row>
    <row r="16" spans="1:17">
      <c r="A16" s="213">
        <v>2022</v>
      </c>
      <c r="B16" s="288">
        <v>1658.0998303760005</v>
      </c>
      <c r="C16" s="288">
        <v>2262.3529568270001</v>
      </c>
      <c r="D16" s="288">
        <v>225.725401715</v>
      </c>
      <c r="E16" s="288"/>
      <c r="F16" s="288">
        <f t="shared" si="0"/>
        <v>4146.1781889180002</v>
      </c>
    </row>
    <row r="17" spans="1:6">
      <c r="A17" s="213">
        <v>2023</v>
      </c>
      <c r="B17" s="216">
        <v>1775.750926191</v>
      </c>
      <c r="C17" s="216">
        <v>2361.3462746149999</v>
      </c>
      <c r="D17" s="216">
        <v>218.16178069599997</v>
      </c>
      <c r="E17" s="216">
        <v>57.954604871999997</v>
      </c>
      <c r="F17" s="288">
        <f t="shared" si="0"/>
        <v>4413.2135863740004</v>
      </c>
    </row>
    <row r="18" spans="1:6">
      <c r="A18" s="213">
        <v>2024</v>
      </c>
      <c r="B18" s="216">
        <v>1884.0702861220004</v>
      </c>
      <c r="C18" s="216">
        <v>2584.0057662380004</v>
      </c>
      <c r="D18" s="216">
        <v>235.64425722600001</v>
      </c>
      <c r="E18" s="216"/>
      <c r="F18" s="288">
        <f t="shared" si="0"/>
        <v>4703.7203095860013</v>
      </c>
    </row>
    <row r="19" spans="1:6">
      <c r="B19" s="174"/>
      <c r="C19" s="174"/>
      <c r="D19" s="174"/>
    </row>
    <row r="20" spans="1:6">
      <c r="B20" s="174"/>
      <c r="C20" s="174"/>
      <c r="D20" s="174"/>
    </row>
    <row r="21" spans="1:6">
      <c r="B21" s="174"/>
      <c r="C21" s="174"/>
      <c r="D21" s="174"/>
    </row>
    <row r="22" spans="1:6">
      <c r="D22" s="235"/>
      <c r="E22" s="235"/>
    </row>
    <row r="23" spans="1:6">
      <c r="D23" s="174"/>
    </row>
    <row r="24" spans="1:6">
      <c r="D24" s="174"/>
    </row>
    <row r="25" spans="1:6">
      <c r="D25" s="174"/>
    </row>
    <row r="26" spans="1:6">
      <c r="D26" s="174"/>
    </row>
    <row r="27" spans="1:6">
      <c r="D27" s="174"/>
    </row>
    <row r="28" spans="1:6">
      <c r="D28" s="174"/>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Blad24">
    <tabColor rgb="FF92D050"/>
  </sheetPr>
  <dimension ref="A1:I35"/>
  <sheetViews>
    <sheetView zoomScaleNormal="100" workbookViewId="0">
      <selection activeCell="G35" sqref="G35"/>
    </sheetView>
  </sheetViews>
  <sheetFormatPr defaultColWidth="9.109375" defaultRowHeight="12"/>
  <cols>
    <col min="1" max="1" width="17" style="54" customWidth="1"/>
    <col min="2" max="2" width="13.88671875" style="54" customWidth="1"/>
    <col min="3" max="3" width="31.6640625" style="54" customWidth="1"/>
    <col min="4" max="9" width="9.109375" style="54"/>
    <col min="10" max="10" width="15.6640625" style="54" customWidth="1"/>
    <col min="11" max="16384" width="9.109375" style="54"/>
  </cols>
  <sheetData>
    <row r="1" spans="1:8">
      <c r="A1" s="101" t="s">
        <v>535</v>
      </c>
      <c r="B1" s="44" t="s">
        <v>450</v>
      </c>
    </row>
    <row r="2" spans="1:8">
      <c r="A2" s="36"/>
      <c r="B2" s="36"/>
    </row>
    <row r="3" spans="1:8">
      <c r="A3" s="36" t="s">
        <v>2</v>
      </c>
      <c r="B3" s="56" t="s">
        <v>138</v>
      </c>
    </row>
    <row r="4" spans="1:8">
      <c r="A4" s="36" t="s">
        <v>4</v>
      </c>
      <c r="B4" s="173" t="s">
        <v>451</v>
      </c>
    </row>
    <row r="5" spans="1:8">
      <c r="A5" s="36" t="s">
        <v>6</v>
      </c>
      <c r="B5" s="56" t="s">
        <v>7</v>
      </c>
    </row>
    <row r="6" spans="1:8">
      <c r="A6" s="12" t="s">
        <v>536</v>
      </c>
      <c r="B6" s="176" t="s">
        <v>537</v>
      </c>
    </row>
    <row r="7" spans="1:8">
      <c r="A7" s="12"/>
      <c r="B7" s="176"/>
    </row>
    <row r="8" spans="1:8">
      <c r="B8" s="52" t="s">
        <v>452</v>
      </c>
      <c r="C8" s="52" t="s">
        <v>464</v>
      </c>
    </row>
    <row r="9" spans="1:8">
      <c r="A9" s="166" t="s">
        <v>82</v>
      </c>
      <c r="B9" s="54">
        <v>9.6</v>
      </c>
      <c r="C9" s="54">
        <v>6.7</v>
      </c>
      <c r="H9" s="167"/>
    </row>
    <row r="10" spans="1:8">
      <c r="A10" s="166" t="s">
        <v>83</v>
      </c>
      <c r="B10" s="54">
        <v>9.1999999999999993</v>
      </c>
      <c r="C10" s="54">
        <v>6.7</v>
      </c>
      <c r="H10" s="167"/>
    </row>
    <row r="11" spans="1:8">
      <c r="A11" s="166" t="s">
        <v>84</v>
      </c>
      <c r="B11" s="54">
        <v>14.4</v>
      </c>
      <c r="C11" s="54">
        <v>6.7</v>
      </c>
      <c r="H11" s="167"/>
    </row>
    <row r="12" spans="1:8">
      <c r="A12" s="166" t="s">
        <v>85</v>
      </c>
      <c r="B12" s="54">
        <v>8.5</v>
      </c>
      <c r="C12" s="54">
        <v>6.7</v>
      </c>
      <c r="H12" s="167"/>
    </row>
    <row r="13" spans="1:8">
      <c r="A13" s="166" t="s">
        <v>86</v>
      </c>
      <c r="B13" s="54">
        <v>3.8</v>
      </c>
      <c r="C13" s="54">
        <v>6.7</v>
      </c>
      <c r="H13" s="167"/>
    </row>
    <row r="14" spans="1:8">
      <c r="A14" s="166" t="s">
        <v>87</v>
      </c>
      <c r="B14" s="54">
        <v>-7.2</v>
      </c>
      <c r="C14" s="54">
        <v>6.7</v>
      </c>
      <c r="H14" s="167"/>
    </row>
    <row r="15" spans="1:8">
      <c r="A15" s="166" t="s">
        <v>88</v>
      </c>
      <c r="B15" s="54">
        <v>11.9</v>
      </c>
      <c r="C15" s="54">
        <v>6.7</v>
      </c>
      <c r="H15" s="167"/>
    </row>
    <row r="16" spans="1:8">
      <c r="A16" s="166" t="s">
        <v>89</v>
      </c>
      <c r="B16" s="54">
        <v>8.8000000000000007</v>
      </c>
      <c r="C16" s="54">
        <v>6.7</v>
      </c>
      <c r="H16" s="167"/>
    </row>
    <row r="17" spans="1:9">
      <c r="A17" s="166" t="s">
        <v>90</v>
      </c>
      <c r="B17" s="54">
        <v>2.2000000000000002</v>
      </c>
      <c r="C17" s="54">
        <v>6.7</v>
      </c>
      <c r="H17" s="167"/>
    </row>
    <row r="18" spans="1:9">
      <c r="A18" s="166" t="s">
        <v>91</v>
      </c>
      <c r="B18" s="168">
        <v>8.6971503904869518</v>
      </c>
      <c r="C18" s="54">
        <v>6.7</v>
      </c>
      <c r="H18" s="167"/>
    </row>
    <row r="19" spans="1:9">
      <c r="A19" s="166" t="s">
        <v>92</v>
      </c>
      <c r="B19" s="168">
        <v>7.883798483147114</v>
      </c>
      <c r="C19" s="54">
        <v>6.7</v>
      </c>
      <c r="I19" s="167"/>
    </row>
    <row r="20" spans="1:9">
      <c r="A20" s="166" t="s">
        <v>93</v>
      </c>
      <c r="B20" s="168">
        <v>12.504964670231415</v>
      </c>
      <c r="C20" s="54">
        <v>6.7</v>
      </c>
    </row>
    <row r="21" spans="1:9">
      <c r="A21" s="166" t="s">
        <v>94</v>
      </c>
      <c r="B21" s="168">
        <v>4.5872785288287465</v>
      </c>
      <c r="C21" s="54">
        <v>6.7</v>
      </c>
    </row>
    <row r="22" spans="1:9">
      <c r="A22" s="166" t="s">
        <v>95</v>
      </c>
      <c r="B22" s="168">
        <v>6.6328201142882781</v>
      </c>
      <c r="C22" s="54">
        <v>6.7</v>
      </c>
    </row>
    <row r="23" spans="1:9">
      <c r="A23" s="166" t="s">
        <v>65</v>
      </c>
      <c r="B23" s="168">
        <v>6.3</v>
      </c>
      <c r="C23" s="54">
        <v>6.7</v>
      </c>
    </row>
    <row r="24" spans="1:9">
      <c r="A24" s="166" t="s">
        <v>66</v>
      </c>
      <c r="B24" s="168">
        <v>0.4</v>
      </c>
      <c r="C24" s="54">
        <v>6.7</v>
      </c>
    </row>
    <row r="25" spans="1:9">
      <c r="A25" s="166" t="s">
        <v>67</v>
      </c>
      <c r="B25" s="168">
        <v>12.43</v>
      </c>
      <c r="C25" s="54">
        <v>6.7</v>
      </c>
    </row>
    <row r="26" spans="1:9">
      <c r="A26" s="166" t="s">
        <v>68</v>
      </c>
      <c r="B26" s="54">
        <v>4.79</v>
      </c>
      <c r="C26" s="54">
        <v>6.7</v>
      </c>
    </row>
    <row r="27" spans="1:9">
      <c r="A27" s="166" t="s">
        <v>69</v>
      </c>
      <c r="B27" s="168">
        <v>15.57</v>
      </c>
      <c r="C27" s="54">
        <v>6.7</v>
      </c>
    </row>
    <row r="28" spans="1:9">
      <c r="A28" s="166" t="s">
        <v>70</v>
      </c>
      <c r="B28" s="54">
        <v>-7.2</v>
      </c>
      <c r="C28" s="54">
        <v>6.7</v>
      </c>
    </row>
    <row r="29" spans="1:9">
      <c r="A29" s="166" t="s">
        <v>71</v>
      </c>
      <c r="B29" s="54">
        <v>7.1</v>
      </c>
      <c r="C29" s="54">
        <v>6.7</v>
      </c>
    </row>
    <row r="30" spans="1:9">
      <c r="A30" s="166" t="s">
        <v>463</v>
      </c>
      <c r="B30" s="54">
        <v>6.6</v>
      </c>
      <c r="C30" s="54">
        <v>6.7</v>
      </c>
    </row>
    <row r="33" spans="1:1">
      <c r="A33" s="52"/>
    </row>
    <row r="34" spans="1:1">
      <c r="A34" s="52"/>
    </row>
    <row r="35" spans="1:1">
      <c r="A35" s="52"/>
    </row>
  </sheetData>
  <phoneticPr fontId="30"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26">
    <tabColor rgb="FF92D050"/>
  </sheetPr>
  <dimension ref="A1:K64"/>
  <sheetViews>
    <sheetView zoomScaleNormal="100" workbookViewId="0">
      <selection activeCell="A6" sqref="A6:B6"/>
    </sheetView>
  </sheetViews>
  <sheetFormatPr defaultColWidth="9.109375" defaultRowHeight="12"/>
  <cols>
    <col min="1" max="1" width="13.109375" style="36" customWidth="1"/>
    <col min="2" max="2" width="13.6640625" style="36" bestFit="1" customWidth="1"/>
    <col min="3" max="3" width="15.109375" style="36" bestFit="1" customWidth="1"/>
    <col min="4" max="4" width="15.6640625" style="36" bestFit="1" customWidth="1"/>
    <col min="5" max="5" width="14" style="36" bestFit="1" customWidth="1"/>
    <col min="6" max="6" width="5.6640625" style="36" bestFit="1" customWidth="1"/>
    <col min="7" max="7" width="9.109375" style="36"/>
    <col min="8" max="8" width="3.88671875" style="36" bestFit="1" customWidth="1"/>
    <col min="9" max="9" width="17.6640625" style="36" bestFit="1" customWidth="1"/>
    <col min="10" max="11" width="9.109375" style="36"/>
    <col min="12" max="12" width="18.33203125" style="36" customWidth="1"/>
    <col min="13" max="13" width="18.33203125" style="36" bestFit="1" customWidth="1"/>
    <col min="14" max="14" width="18.77734375" style="36" bestFit="1" customWidth="1"/>
    <col min="15" max="15" width="16.6640625" style="36" bestFit="1" customWidth="1"/>
    <col min="16" max="16384" width="9.109375" style="36"/>
  </cols>
  <sheetData>
    <row r="1" spans="1:9" s="112" customFormat="1">
      <c r="A1" s="112" t="s">
        <v>55</v>
      </c>
      <c r="B1" s="112" t="s">
        <v>56</v>
      </c>
    </row>
    <row r="2" spans="1:9" s="35" customFormat="1"/>
    <row r="3" spans="1:9" s="35" customFormat="1">
      <c r="A3" s="35" t="s">
        <v>2</v>
      </c>
      <c r="B3" s="35" t="s">
        <v>57</v>
      </c>
    </row>
    <row r="4" spans="1:9" s="35" customFormat="1">
      <c r="A4" s="35" t="s">
        <v>4</v>
      </c>
      <c r="B4" s="172" t="s">
        <v>58</v>
      </c>
    </row>
    <row r="5" spans="1:9" s="35" customFormat="1">
      <c r="A5" s="35" t="s">
        <v>6</v>
      </c>
      <c r="B5" s="35" t="s">
        <v>59</v>
      </c>
    </row>
    <row r="6" spans="1:9" s="35" customFormat="1">
      <c r="A6" s="12" t="s">
        <v>536</v>
      </c>
      <c r="B6" s="176" t="s">
        <v>537</v>
      </c>
    </row>
    <row r="8" spans="1:9">
      <c r="A8" s="36" t="s">
        <v>8</v>
      </c>
      <c r="B8" s="36" t="s">
        <v>60</v>
      </c>
      <c r="C8" s="36" t="s">
        <v>61</v>
      </c>
      <c r="D8" s="36" t="s">
        <v>62</v>
      </c>
      <c r="E8" s="36" t="s">
        <v>63</v>
      </c>
      <c r="F8" s="37" t="s">
        <v>11</v>
      </c>
      <c r="G8" s="37"/>
      <c r="H8" s="36" t="s">
        <v>8</v>
      </c>
      <c r="I8" s="36" t="s">
        <v>64</v>
      </c>
    </row>
    <row r="9" spans="1:9">
      <c r="A9" s="36" t="s">
        <v>65</v>
      </c>
      <c r="B9" s="38">
        <v>44</v>
      </c>
      <c r="C9" s="38"/>
      <c r="D9" s="38">
        <v>245</v>
      </c>
      <c r="E9" s="38">
        <v>58</v>
      </c>
      <c r="F9" s="37">
        <f>SUM(B9:E9)</f>
        <v>347</v>
      </c>
      <c r="G9" s="37"/>
      <c r="H9" s="36" t="s">
        <v>65</v>
      </c>
      <c r="I9" s="38">
        <v>19600</v>
      </c>
    </row>
    <row r="10" spans="1:9">
      <c r="A10" s="36" t="s">
        <v>66</v>
      </c>
      <c r="B10" s="38">
        <v>43</v>
      </c>
      <c r="C10" s="38"/>
      <c r="D10" s="38">
        <v>217</v>
      </c>
      <c r="E10" s="38">
        <v>55</v>
      </c>
      <c r="F10" s="37">
        <f t="shared" ref="F10:F16" si="0">SUM(B10:E10)</f>
        <v>315</v>
      </c>
      <c r="G10" s="37"/>
      <c r="H10" s="36" t="s">
        <v>66</v>
      </c>
      <c r="I10" s="38">
        <v>20300</v>
      </c>
    </row>
    <row r="11" spans="1:9">
      <c r="A11" s="36" t="s">
        <v>67</v>
      </c>
      <c r="B11" s="38">
        <v>44</v>
      </c>
      <c r="C11" s="38"/>
      <c r="D11" s="38">
        <v>242</v>
      </c>
      <c r="E11" s="38">
        <v>55</v>
      </c>
      <c r="F11" s="37">
        <f t="shared" si="0"/>
        <v>341</v>
      </c>
      <c r="G11" s="37"/>
      <c r="H11" s="36" t="s">
        <v>67</v>
      </c>
      <c r="I11" s="38">
        <v>21200</v>
      </c>
    </row>
    <row r="12" spans="1:9">
      <c r="A12" s="36" t="s">
        <v>68</v>
      </c>
      <c r="B12" s="38">
        <v>43</v>
      </c>
      <c r="C12" s="38">
        <v>1</v>
      </c>
      <c r="D12" s="38">
        <v>227</v>
      </c>
      <c r="E12" s="38">
        <v>54</v>
      </c>
      <c r="F12" s="37">
        <f t="shared" si="0"/>
        <v>325</v>
      </c>
      <c r="G12" s="37"/>
      <c r="H12" s="36" t="s">
        <v>68</v>
      </c>
      <c r="I12" s="38">
        <v>22000</v>
      </c>
    </row>
    <row r="13" spans="1:9">
      <c r="A13" s="36" t="s">
        <v>69</v>
      </c>
      <c r="B13" s="38">
        <v>37</v>
      </c>
      <c r="C13" s="38">
        <v>14</v>
      </c>
      <c r="D13" s="38">
        <v>227</v>
      </c>
      <c r="E13" s="38">
        <v>37</v>
      </c>
      <c r="F13" s="37">
        <f t="shared" si="0"/>
        <v>315</v>
      </c>
      <c r="G13" s="37"/>
      <c r="H13" s="36" t="s">
        <v>69</v>
      </c>
      <c r="I13" s="38">
        <v>22000</v>
      </c>
    </row>
    <row r="14" spans="1:9">
      <c r="A14" s="36" t="s">
        <v>70</v>
      </c>
      <c r="B14" s="38">
        <v>31</v>
      </c>
      <c r="C14" s="38">
        <v>16</v>
      </c>
      <c r="D14" s="38">
        <v>206</v>
      </c>
      <c r="E14" s="38">
        <v>25</v>
      </c>
      <c r="F14" s="37">
        <f t="shared" si="0"/>
        <v>278</v>
      </c>
      <c r="G14" s="37"/>
      <c r="H14" s="36" t="s">
        <v>70</v>
      </c>
      <c r="I14" s="38">
        <v>22800</v>
      </c>
    </row>
    <row r="15" spans="1:9">
      <c r="A15" s="36" t="s">
        <v>71</v>
      </c>
      <c r="B15" s="38">
        <v>31</v>
      </c>
      <c r="C15" s="38">
        <v>14</v>
      </c>
      <c r="D15" s="38">
        <v>202</v>
      </c>
      <c r="E15" s="38">
        <v>24</v>
      </c>
      <c r="F15" s="37">
        <f t="shared" si="0"/>
        <v>271</v>
      </c>
      <c r="G15" s="37"/>
      <c r="H15" s="36" t="s">
        <v>71</v>
      </c>
      <c r="I15" s="38">
        <v>23900</v>
      </c>
    </row>
    <row r="16" spans="1:9">
      <c r="A16" s="36" t="s">
        <v>463</v>
      </c>
      <c r="B16" s="40">
        <v>31</v>
      </c>
      <c r="C16" s="40">
        <v>14</v>
      </c>
      <c r="D16" s="40">
        <v>202</v>
      </c>
      <c r="E16" s="40">
        <v>20</v>
      </c>
      <c r="F16" s="37">
        <f t="shared" si="0"/>
        <v>267</v>
      </c>
      <c r="G16" s="37"/>
      <c r="H16" s="36" t="s">
        <v>463</v>
      </c>
      <c r="I16" s="38">
        <v>24800</v>
      </c>
    </row>
    <row r="17" spans="2:10">
      <c r="B17" s="38"/>
      <c r="C17" s="38"/>
      <c r="D17" s="38"/>
      <c r="F17" s="35"/>
      <c r="G17" s="35"/>
      <c r="H17" s="35"/>
    </row>
    <row r="18" spans="2:10">
      <c r="B18" s="38"/>
      <c r="C18" s="38"/>
      <c r="D18" s="38"/>
      <c r="F18" s="35"/>
      <c r="G18" s="35"/>
      <c r="H18" s="35"/>
    </row>
    <row r="19" spans="2:10">
      <c r="B19" s="38"/>
      <c r="C19" s="38"/>
      <c r="D19" s="38"/>
      <c r="F19" s="35"/>
      <c r="G19" s="35"/>
      <c r="H19" s="35"/>
    </row>
    <row r="20" spans="2:10">
      <c r="B20" s="38"/>
      <c r="C20" s="38"/>
      <c r="D20" s="38"/>
      <c r="F20" s="35"/>
      <c r="G20" s="35"/>
      <c r="H20" s="35"/>
    </row>
    <row r="21" spans="2:10">
      <c r="B21" s="40"/>
      <c r="C21" s="40"/>
      <c r="E21" s="39"/>
      <c r="F21" s="35"/>
      <c r="G21" s="35"/>
      <c r="H21" s="35"/>
      <c r="I21" s="39"/>
    </row>
    <row r="25" spans="2:10">
      <c r="I25" s="38"/>
      <c r="J25" s="41"/>
    </row>
    <row r="27" spans="2:10">
      <c r="B27" s="40"/>
      <c r="C27" s="40"/>
      <c r="D27" s="40"/>
      <c r="E27" s="40"/>
      <c r="F27" s="40"/>
      <c r="G27" s="40"/>
    </row>
    <row r="28" spans="2:10">
      <c r="B28" s="39"/>
      <c r="C28" s="39"/>
      <c r="D28" s="39"/>
      <c r="E28" s="39"/>
      <c r="F28" s="39"/>
      <c r="G28" s="39"/>
    </row>
    <row r="64" spans="11:11">
      <c r="K64" s="42"/>
    </row>
  </sheetData>
  <phoneticPr fontId="30" type="noConversion"/>
  <pageMargins left="0.7" right="0.7" top="0.75" bottom="0.75" header="0.3" footer="0.3"/>
  <pageSetup paperSize="9" orientation="portrait" horizontalDpi="1200" verticalDpi="1200" r:id="rId1"/>
  <ignoredErrors>
    <ignoredError sqref="A9:A15 H9:H1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Blad33">
    <tabColor rgb="FF92D050"/>
  </sheetPr>
  <dimension ref="A1:K65"/>
  <sheetViews>
    <sheetView workbookViewId="0">
      <selection activeCell="A6" sqref="A6:B6"/>
    </sheetView>
  </sheetViews>
  <sheetFormatPr defaultColWidth="10.6640625" defaultRowHeight="12"/>
  <cols>
    <col min="1" max="1" width="12.6640625" style="45" customWidth="1"/>
    <col min="2" max="2" width="22.88671875" style="45" bestFit="1" customWidth="1"/>
    <col min="3" max="3" width="31.44140625" style="45" bestFit="1" customWidth="1"/>
    <col min="4" max="4" width="16.6640625" style="45" bestFit="1" customWidth="1"/>
    <col min="5" max="5" width="25.33203125" style="45" bestFit="1" customWidth="1"/>
    <col min="6" max="16384" width="10.6640625" style="45"/>
  </cols>
  <sheetData>
    <row r="1" spans="1:11">
      <c r="A1" s="43" t="s">
        <v>72</v>
      </c>
      <c r="B1" s="44" t="s">
        <v>540</v>
      </c>
    </row>
    <row r="3" spans="1:11">
      <c r="A3" s="46" t="s">
        <v>2</v>
      </c>
      <c r="B3" s="46" t="s">
        <v>73</v>
      </c>
    </row>
    <row r="4" spans="1:11">
      <c r="A4" s="47" t="s">
        <v>4</v>
      </c>
      <c r="B4" s="244" t="s">
        <v>74</v>
      </c>
      <c r="C4" s="245"/>
      <c r="D4" s="245"/>
      <c r="E4" s="245"/>
      <c r="F4" s="245"/>
      <c r="G4" s="245"/>
    </row>
    <row r="5" spans="1:11">
      <c r="A5" s="46" t="s">
        <v>6</v>
      </c>
      <c r="B5" s="46" t="s">
        <v>75</v>
      </c>
    </row>
    <row r="6" spans="1:11">
      <c r="A6" s="12" t="s">
        <v>536</v>
      </c>
      <c r="B6" s="176" t="s">
        <v>537</v>
      </c>
    </row>
    <row r="7" spans="1:11">
      <c r="A7" s="12"/>
      <c r="B7" s="176"/>
    </row>
    <row r="8" spans="1:11">
      <c r="A8" s="43" t="s">
        <v>8</v>
      </c>
      <c r="B8" s="43" t="s">
        <v>76</v>
      </c>
      <c r="C8" s="43" t="s">
        <v>77</v>
      </c>
      <c r="D8" s="43" t="s">
        <v>78</v>
      </c>
      <c r="E8" s="43" t="s">
        <v>79</v>
      </c>
      <c r="K8" s="43" t="s">
        <v>80</v>
      </c>
    </row>
    <row r="9" spans="1:11">
      <c r="A9" s="48" t="s">
        <v>81</v>
      </c>
      <c r="B9" s="49">
        <v>56.925643164175277</v>
      </c>
      <c r="C9" s="49">
        <v>36.400541271989177</v>
      </c>
      <c r="D9" s="45">
        <v>35.700000000000003</v>
      </c>
      <c r="E9" s="45">
        <v>19.600000000000001</v>
      </c>
      <c r="K9" s="49">
        <v>4.7411304292038237</v>
      </c>
    </row>
    <row r="10" spans="1:11">
      <c r="A10" s="48" t="s">
        <v>82</v>
      </c>
      <c r="B10" s="49">
        <v>57.199975010932718</v>
      </c>
      <c r="C10" s="49">
        <v>37.00787401574803</v>
      </c>
      <c r="D10" s="45">
        <v>36.1</v>
      </c>
      <c r="E10" s="45">
        <v>20.8</v>
      </c>
      <c r="K10" s="49">
        <v>5.5538202036608988</v>
      </c>
    </row>
    <row r="11" spans="1:11">
      <c r="A11" s="48" t="s">
        <v>83</v>
      </c>
      <c r="B11" s="49">
        <v>56.699875466998755</v>
      </c>
      <c r="C11" s="49">
        <v>37.5</v>
      </c>
      <c r="D11" s="45">
        <v>36.299999999999997</v>
      </c>
      <c r="E11" s="45">
        <v>22.6</v>
      </c>
      <c r="K11" s="49">
        <v>6.8244084682440844</v>
      </c>
    </row>
    <row r="12" spans="1:11">
      <c r="A12" s="48" t="s">
        <v>84</v>
      </c>
      <c r="B12" s="49">
        <v>56.377799415774099</v>
      </c>
      <c r="C12" s="49">
        <v>40</v>
      </c>
      <c r="D12" s="45">
        <v>36.1</v>
      </c>
      <c r="E12" s="45">
        <v>23</v>
      </c>
      <c r="K12" s="49">
        <v>9.0372444011684525</v>
      </c>
    </row>
    <row r="13" spans="1:11">
      <c r="A13" s="48" t="s">
        <v>85</v>
      </c>
      <c r="B13" s="49">
        <v>56.367636274749451</v>
      </c>
      <c r="C13" s="49">
        <v>39.037854889589909</v>
      </c>
      <c r="D13" s="45">
        <v>36.6</v>
      </c>
      <c r="E13" s="45">
        <v>28.2</v>
      </c>
      <c r="K13" s="49">
        <v>7.7487166951845516</v>
      </c>
    </row>
    <row r="14" spans="1:11">
      <c r="A14" s="48" t="s">
        <v>86</v>
      </c>
      <c r="B14" s="49">
        <v>55.619982158786797</v>
      </c>
      <c r="C14" s="49">
        <v>40.402684563758392</v>
      </c>
      <c r="D14" s="45">
        <v>36.6</v>
      </c>
      <c r="E14" s="45">
        <v>28.2</v>
      </c>
      <c r="K14" s="49">
        <v>8.3073148974130238</v>
      </c>
    </row>
    <row r="15" spans="1:11">
      <c r="A15" s="48" t="s">
        <v>87</v>
      </c>
      <c r="B15" s="49">
        <v>55.723505434782609</v>
      </c>
      <c r="C15" s="49">
        <v>46.178600160901048</v>
      </c>
      <c r="D15" s="45">
        <v>36.9</v>
      </c>
      <c r="E15" s="45">
        <v>32.1</v>
      </c>
      <c r="K15" s="49">
        <v>14.073822463768115</v>
      </c>
    </row>
    <row r="16" spans="1:11">
      <c r="A16" s="48" t="s">
        <v>88</v>
      </c>
      <c r="B16" s="49">
        <v>54.815239186479516</v>
      </c>
      <c r="C16" s="49">
        <v>42.28045325779037</v>
      </c>
      <c r="D16" s="45">
        <v>37.799999999999997</v>
      </c>
      <c r="E16" s="45">
        <v>32</v>
      </c>
      <c r="K16" s="49">
        <v>8.0893726725866522</v>
      </c>
    </row>
    <row r="17" spans="1:11">
      <c r="A17" s="48" t="s">
        <v>89</v>
      </c>
      <c r="B17" s="49">
        <v>55.534071600164062</v>
      </c>
      <c r="C17" s="49">
        <v>45.257903494176375</v>
      </c>
      <c r="D17" s="45">
        <v>37.700000000000003</v>
      </c>
      <c r="E17" s="45">
        <v>31.7</v>
      </c>
      <c r="K17" s="49">
        <v>10.564246792054842</v>
      </c>
    </row>
    <row r="18" spans="1:11">
      <c r="A18" s="48" t="s">
        <v>90</v>
      </c>
      <c r="B18" s="49">
        <v>54.833180987202923</v>
      </c>
      <c r="C18" s="49">
        <v>43.39622641509434</v>
      </c>
      <c r="D18" s="45">
        <v>38.6</v>
      </c>
      <c r="E18" s="45">
        <v>33.4</v>
      </c>
      <c r="K18" s="49">
        <v>9.3864259597806221</v>
      </c>
    </row>
    <row r="19" spans="1:11">
      <c r="A19" s="48" t="s">
        <v>91</v>
      </c>
      <c r="B19" s="49">
        <v>55.217142857142861</v>
      </c>
      <c r="C19" s="49">
        <v>44.047619047619051</v>
      </c>
      <c r="D19" s="45">
        <v>38.9</v>
      </c>
      <c r="E19" s="45">
        <v>33.9</v>
      </c>
      <c r="K19" s="49">
        <v>10.56</v>
      </c>
    </row>
    <row r="20" spans="1:11">
      <c r="A20" s="48" t="s">
        <v>92</v>
      </c>
      <c r="B20" s="49">
        <v>55.158037072511128</v>
      </c>
      <c r="C20" s="49">
        <v>42.992992992992995</v>
      </c>
      <c r="D20" s="45">
        <v>38.799999999999997</v>
      </c>
      <c r="E20" s="45">
        <v>35.299999999999997</v>
      </c>
      <c r="K20" s="49">
        <v>11.256972223787256</v>
      </c>
    </row>
    <row r="21" spans="1:11">
      <c r="A21" s="48" t="s">
        <v>93</v>
      </c>
      <c r="B21" s="49">
        <v>55.146457208312881</v>
      </c>
      <c r="C21" s="49">
        <v>45.217853347502654</v>
      </c>
      <c r="D21" s="45">
        <v>38.799999999999997</v>
      </c>
      <c r="E21" s="45">
        <v>36</v>
      </c>
      <c r="K21" s="49">
        <v>10.265641193476245</v>
      </c>
    </row>
    <row r="22" spans="1:11">
      <c r="A22" s="48" t="s">
        <v>94</v>
      </c>
      <c r="B22" s="49">
        <v>54.867634500426988</v>
      </c>
      <c r="C22" s="49">
        <v>44.545943041375601</v>
      </c>
      <c r="D22" s="45">
        <v>39</v>
      </c>
      <c r="E22" s="45">
        <v>36.6</v>
      </c>
      <c r="K22" s="49">
        <v>9.9327497865072587</v>
      </c>
    </row>
    <row r="23" spans="1:11">
      <c r="A23" s="48" t="s">
        <v>95</v>
      </c>
      <c r="B23" s="49">
        <v>54.788673745575679</v>
      </c>
      <c r="C23" s="49">
        <v>45.170295924064767</v>
      </c>
      <c r="D23" s="45">
        <v>37.700000000000003</v>
      </c>
      <c r="E23" s="45">
        <v>35.799999999999997</v>
      </c>
      <c r="K23" s="49">
        <v>9.3222985633978759</v>
      </c>
    </row>
    <row r="24" spans="1:11">
      <c r="A24" s="48" t="s">
        <v>65</v>
      </c>
      <c r="B24" s="49">
        <v>54.795357361026269</v>
      </c>
      <c r="C24" s="49">
        <v>45.915324985092425</v>
      </c>
      <c r="D24" s="45">
        <v>38.299999999999997</v>
      </c>
      <c r="E24" s="45">
        <v>36.9</v>
      </c>
      <c r="K24" s="49">
        <v>8.5369578497251073</v>
      </c>
    </row>
    <row r="25" spans="1:11">
      <c r="A25" s="48" t="s">
        <v>66</v>
      </c>
      <c r="B25" s="49">
        <v>54.975674480318446</v>
      </c>
      <c r="C25" s="49">
        <v>47.215496368038743</v>
      </c>
      <c r="D25" s="45">
        <v>38.200000000000003</v>
      </c>
      <c r="E25" s="45">
        <v>37.5</v>
      </c>
      <c r="K25" s="49">
        <v>10.147918816649467</v>
      </c>
    </row>
    <row r="26" spans="1:11">
      <c r="A26" s="48" t="s">
        <v>67</v>
      </c>
      <c r="B26" s="49">
        <v>54.804974561899378</v>
      </c>
      <c r="C26" s="49">
        <v>47.175421209117935</v>
      </c>
      <c r="D26" s="45">
        <v>37.799999999999997</v>
      </c>
      <c r="E26" s="45">
        <v>36.299999999999997</v>
      </c>
      <c r="K26" s="49">
        <v>9.5063124175617109</v>
      </c>
    </row>
    <row r="27" spans="1:11">
      <c r="A27" s="48" t="s">
        <v>68</v>
      </c>
      <c r="B27" s="49">
        <v>53.772683858643745</v>
      </c>
      <c r="C27" s="49">
        <v>46.875</v>
      </c>
      <c r="D27" s="45">
        <v>37.6</v>
      </c>
      <c r="E27" s="45">
        <v>36.1</v>
      </c>
      <c r="K27" s="49">
        <v>10.478919361440852</v>
      </c>
    </row>
    <row r="28" spans="1:11">
      <c r="A28" s="50" t="s">
        <v>69</v>
      </c>
      <c r="B28" s="49">
        <v>53.807428908340512</v>
      </c>
      <c r="C28" s="49">
        <v>47.190517998244076</v>
      </c>
      <c r="D28" s="49">
        <v>38</v>
      </c>
      <c r="E28" s="49">
        <v>36.200000000000003</v>
      </c>
      <c r="K28" s="49">
        <v>10.331534309946029</v>
      </c>
    </row>
    <row r="29" spans="1:11">
      <c r="A29" s="51">
        <v>2022</v>
      </c>
      <c r="B29" s="45">
        <v>53.7</v>
      </c>
      <c r="C29" s="45">
        <v>45.9</v>
      </c>
      <c r="D29" s="49">
        <v>38.700000000000003</v>
      </c>
      <c r="E29" s="49">
        <v>36.5</v>
      </c>
      <c r="K29" s="49">
        <v>10.489173314631367</v>
      </c>
    </row>
    <row r="30" spans="1:11">
      <c r="A30" s="51">
        <v>2023</v>
      </c>
      <c r="B30" s="49">
        <v>54.009621418113369</v>
      </c>
      <c r="C30" s="49">
        <v>46.886156287187625</v>
      </c>
      <c r="D30" s="45">
        <v>38.799999999999997</v>
      </c>
      <c r="E30" s="45">
        <v>36.9</v>
      </c>
      <c r="K30" s="49">
        <v>10.54591089730182</v>
      </c>
    </row>
    <row r="31" spans="1:11">
      <c r="A31" s="48" t="s">
        <v>463</v>
      </c>
      <c r="B31" s="45">
        <v>53.4</v>
      </c>
      <c r="C31" s="45">
        <v>48</v>
      </c>
      <c r="D31" s="45">
        <v>39.1</v>
      </c>
      <c r="E31" s="45">
        <v>37.200000000000003</v>
      </c>
      <c r="K31" s="45">
        <v>10.6</v>
      </c>
    </row>
    <row r="65" spans="10:10">
      <c r="J65" s="46"/>
    </row>
  </sheetData>
  <phoneticPr fontId="30" type="noConversion"/>
  <pageMargins left="0.7" right="0.7" top="0.75" bottom="0.75" header="0.3" footer="0.3"/>
  <pageSetup paperSize="9" orientation="portrait" horizontalDpi="1200" verticalDpi="1200" r:id="rId1"/>
  <ignoredErrors>
    <ignoredError sqref="A9:A2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31">
    <tabColor rgb="FF92D050"/>
  </sheetPr>
  <dimension ref="A1:P34"/>
  <sheetViews>
    <sheetView zoomScaleNormal="100" workbookViewId="0">
      <selection activeCell="A6" sqref="A6:B6"/>
    </sheetView>
  </sheetViews>
  <sheetFormatPr defaultColWidth="9.109375" defaultRowHeight="12"/>
  <cols>
    <col min="1" max="1" width="28" style="54" customWidth="1"/>
    <col min="2" max="3" width="11" style="54" customWidth="1"/>
    <col min="4" max="16384" width="9.109375" style="54"/>
  </cols>
  <sheetData>
    <row r="1" spans="1:16">
      <c r="A1" s="52" t="s">
        <v>96</v>
      </c>
      <c r="B1" s="53" t="s">
        <v>477</v>
      </c>
    </row>
    <row r="3" spans="1:16">
      <c r="A3" s="54" t="s">
        <v>2</v>
      </c>
      <c r="B3" s="55" t="s">
        <v>97</v>
      </c>
    </row>
    <row r="4" spans="1:16">
      <c r="A4" s="54" t="s">
        <v>4</v>
      </c>
      <c r="B4" s="293" t="s">
        <v>98</v>
      </c>
      <c r="C4" s="294"/>
      <c r="D4" s="294"/>
      <c r="E4" s="294"/>
      <c r="F4" s="294"/>
      <c r="G4" s="294"/>
      <c r="H4" s="294"/>
      <c r="I4" s="294"/>
      <c r="J4" s="294"/>
      <c r="K4" s="294"/>
      <c r="L4" s="294"/>
      <c r="M4" s="294"/>
      <c r="N4" s="294"/>
      <c r="O4" s="294"/>
      <c r="P4" s="294"/>
    </row>
    <row r="5" spans="1:16">
      <c r="A5" s="54" t="s">
        <v>6</v>
      </c>
      <c r="B5" s="56" t="s">
        <v>99</v>
      </c>
    </row>
    <row r="6" spans="1:16">
      <c r="A6" s="12" t="s">
        <v>536</v>
      </c>
      <c r="B6" s="176" t="s">
        <v>537</v>
      </c>
    </row>
    <row r="7" spans="1:16">
      <c r="A7" s="13"/>
      <c r="B7" s="14"/>
    </row>
    <row r="8" spans="1:16">
      <c r="A8" s="52" t="s">
        <v>100</v>
      </c>
      <c r="B8" s="52" t="s">
        <v>101</v>
      </c>
      <c r="C8" s="52" t="s">
        <v>102</v>
      </c>
    </row>
    <row r="9" spans="1:16">
      <c r="A9" s="54" t="s">
        <v>103</v>
      </c>
      <c r="B9" s="57">
        <v>1.9093836455168035E-2</v>
      </c>
      <c r="C9" s="58">
        <v>418</v>
      </c>
    </row>
    <row r="10" spans="1:16">
      <c r="A10" s="54" t="s">
        <v>104</v>
      </c>
      <c r="B10" s="57">
        <f t="shared" ref="B10:B23" si="0">C10/C$24</f>
        <v>1.1268174474959612E-2</v>
      </c>
      <c r="C10" s="58">
        <v>279</v>
      </c>
    </row>
    <row r="11" spans="1:16">
      <c r="A11" s="54" t="s">
        <v>105</v>
      </c>
      <c r="B11" s="57">
        <v>1.2336160370084811E-2</v>
      </c>
      <c r="C11" s="58">
        <v>397</v>
      </c>
    </row>
    <row r="12" spans="1:16">
      <c r="A12" s="54" t="s">
        <v>106</v>
      </c>
      <c r="B12" s="57">
        <f t="shared" si="0"/>
        <v>2.1163166397415185E-2</v>
      </c>
      <c r="C12" s="58">
        <v>524</v>
      </c>
    </row>
    <row r="13" spans="1:16">
      <c r="A13" s="54" t="s">
        <v>108</v>
      </c>
      <c r="B13" s="57">
        <f t="shared" si="0"/>
        <v>2.7140549273021002E-2</v>
      </c>
      <c r="C13" s="58">
        <v>672</v>
      </c>
    </row>
    <row r="14" spans="1:16">
      <c r="A14" s="54" t="s">
        <v>107</v>
      </c>
      <c r="B14" s="57">
        <f t="shared" si="0"/>
        <v>2.7665589660743135E-2</v>
      </c>
      <c r="C14" s="58">
        <v>685</v>
      </c>
    </row>
    <row r="15" spans="1:16">
      <c r="A15" s="54" t="s">
        <v>109</v>
      </c>
      <c r="B15" s="57">
        <f t="shared" si="0"/>
        <v>2.8311793214862681E-2</v>
      </c>
      <c r="C15" s="58">
        <v>701</v>
      </c>
    </row>
    <row r="16" spans="1:16">
      <c r="A16" s="54" t="s">
        <v>110</v>
      </c>
      <c r="B16" s="57">
        <f t="shared" si="0"/>
        <v>3.0856219709208401E-2</v>
      </c>
      <c r="C16" s="58">
        <v>764</v>
      </c>
    </row>
    <row r="17" spans="1:8">
      <c r="A17" s="54" t="s">
        <v>111</v>
      </c>
      <c r="B17" s="57">
        <f t="shared" si="0"/>
        <v>3.4814216478190628E-2</v>
      </c>
      <c r="C17" s="58">
        <v>862</v>
      </c>
    </row>
    <row r="18" spans="1:8">
      <c r="A18" s="54" t="s">
        <v>112</v>
      </c>
      <c r="B18" s="57">
        <f t="shared" si="0"/>
        <v>6.2722132471728601E-2</v>
      </c>
      <c r="C18" s="58">
        <v>1553</v>
      </c>
      <c r="H18" s="58"/>
    </row>
    <row r="19" spans="1:8">
      <c r="A19" s="54" t="s">
        <v>113</v>
      </c>
      <c r="B19" s="57">
        <f t="shared" si="0"/>
        <v>8.4168012924071084E-2</v>
      </c>
      <c r="C19" s="58">
        <v>2084</v>
      </c>
      <c r="H19" s="58"/>
    </row>
    <row r="20" spans="1:8">
      <c r="A20" s="54" t="s">
        <v>114</v>
      </c>
      <c r="B20" s="57">
        <f t="shared" si="0"/>
        <v>0.10355411954765752</v>
      </c>
      <c r="C20" s="58">
        <v>2564</v>
      </c>
      <c r="H20" s="58"/>
    </row>
    <row r="21" spans="1:8">
      <c r="A21" s="54" t="s">
        <v>115</v>
      </c>
      <c r="B21" s="57">
        <f t="shared" si="0"/>
        <v>0.13667205169628432</v>
      </c>
      <c r="C21" s="58">
        <v>3384</v>
      </c>
      <c r="H21" s="58"/>
    </row>
    <row r="22" spans="1:8">
      <c r="A22" s="54" t="s">
        <v>116</v>
      </c>
      <c r="B22" s="57">
        <f t="shared" si="0"/>
        <v>0.14196284329563813</v>
      </c>
      <c r="C22" s="58">
        <v>3515</v>
      </c>
      <c r="H22" s="58"/>
    </row>
    <row r="23" spans="1:8">
      <c r="A23" s="54" t="s">
        <v>117</v>
      </c>
      <c r="B23" s="57">
        <f t="shared" si="0"/>
        <v>0.25678513731825525</v>
      </c>
      <c r="C23" s="58">
        <v>6358</v>
      </c>
      <c r="H23" s="58"/>
    </row>
    <row r="24" spans="1:8" s="52" customFormat="1">
      <c r="A24" s="52" t="s">
        <v>11</v>
      </c>
      <c r="B24" s="59"/>
      <c r="C24" s="60">
        <f>SUM(C9:C23)</f>
        <v>24760</v>
      </c>
    </row>
    <row r="29" spans="1:8">
      <c r="A29" s="52"/>
    </row>
    <row r="34" spans="1:1">
      <c r="A34" s="61"/>
    </row>
  </sheetData>
  <sortState xmlns:xlrd2="http://schemas.microsoft.com/office/spreadsheetml/2017/richdata2" ref="I8:J23">
    <sortCondition ref="J8:J23"/>
  </sortState>
  <mergeCells count="1">
    <mergeCell ref="B4:P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rgb="FF92D050"/>
  </sheetPr>
  <dimension ref="A1:H22"/>
  <sheetViews>
    <sheetView zoomScaleNormal="100" workbookViewId="0">
      <selection activeCell="A6" sqref="A6:B6"/>
    </sheetView>
  </sheetViews>
  <sheetFormatPr defaultColWidth="12.6640625" defaultRowHeight="11.25"/>
  <cols>
    <col min="1" max="1" width="13.6640625" style="63" customWidth="1"/>
    <col min="2" max="2" width="19.21875" style="63" bestFit="1" customWidth="1"/>
    <col min="3" max="3" width="8.44140625" style="63" bestFit="1" customWidth="1"/>
    <col min="4" max="4" width="7.5546875" style="63" bestFit="1" customWidth="1"/>
    <col min="5" max="5" width="8.21875" style="63" customWidth="1"/>
    <col min="6" max="6" width="13.109375" style="63" bestFit="1" customWidth="1"/>
    <col min="7" max="7" width="14.88671875" style="63" bestFit="1" customWidth="1"/>
    <col min="8" max="8" width="12.33203125" style="63" customWidth="1"/>
    <col min="9" max="16384" width="12.6640625" style="63"/>
  </cols>
  <sheetData>
    <row r="1" spans="1:8" s="20" customFormat="1" ht="12">
      <c r="A1" s="20" t="s">
        <v>118</v>
      </c>
      <c r="B1" s="20" t="s">
        <v>119</v>
      </c>
    </row>
    <row r="2" spans="1:8" s="13" customFormat="1" ht="12"/>
    <row r="3" spans="1:8" s="13" customFormat="1" ht="12">
      <c r="A3" s="13" t="s">
        <v>2</v>
      </c>
      <c r="B3" s="13" t="s">
        <v>120</v>
      </c>
    </row>
    <row r="4" spans="1:8" s="13" customFormat="1" ht="12">
      <c r="A4" s="13" t="s">
        <v>4</v>
      </c>
      <c r="B4" s="172" t="s">
        <v>455</v>
      </c>
    </row>
    <row r="5" spans="1:8" s="13" customFormat="1" ht="12">
      <c r="A5" s="13" t="s">
        <v>6</v>
      </c>
      <c r="B5" s="13" t="s">
        <v>7</v>
      </c>
    </row>
    <row r="6" spans="1:8" s="13" customFormat="1" ht="12">
      <c r="A6" s="12" t="s">
        <v>536</v>
      </c>
      <c r="B6" s="176" t="s">
        <v>537</v>
      </c>
    </row>
    <row r="7" spans="1:8" s="64" customFormat="1">
      <c r="A7" s="62"/>
      <c r="B7" s="62"/>
      <c r="C7" s="62"/>
      <c r="D7" s="63"/>
      <c r="E7" s="63"/>
      <c r="F7" s="63"/>
    </row>
    <row r="9" spans="1:8">
      <c r="A9" s="63" t="s">
        <v>8</v>
      </c>
      <c r="B9" s="63" t="s">
        <v>121</v>
      </c>
      <c r="C9" s="63" t="s">
        <v>122</v>
      </c>
      <c r="D9" s="63" t="s">
        <v>123</v>
      </c>
      <c r="E9" s="63" t="s">
        <v>124</v>
      </c>
      <c r="F9" s="63" t="s">
        <v>125</v>
      </c>
      <c r="G9" s="63" t="s">
        <v>126</v>
      </c>
      <c r="H9" s="63" t="s">
        <v>11</v>
      </c>
    </row>
    <row r="10" spans="1:8">
      <c r="A10" s="188">
        <v>2015</v>
      </c>
      <c r="B10" s="189">
        <v>3.1394229999999999</v>
      </c>
      <c r="C10" s="189">
        <v>1.6969160000000001</v>
      </c>
      <c r="D10" s="189">
        <v>0.57556700000000005</v>
      </c>
      <c r="E10" s="189">
        <v>0.27088000000000001</v>
      </c>
      <c r="F10" s="189">
        <v>4.6607209999999997</v>
      </c>
      <c r="G10" s="189">
        <v>2.578897</v>
      </c>
      <c r="H10" s="189">
        <f>SUM(B10:G10)</f>
        <v>12.922403999999998</v>
      </c>
    </row>
    <row r="11" spans="1:8">
      <c r="A11" s="188">
        <v>2016</v>
      </c>
      <c r="B11" s="189">
        <v>3.1924100000000002</v>
      </c>
      <c r="C11" s="189">
        <v>1.72909</v>
      </c>
      <c r="D11" s="189">
        <v>0.57821800000000001</v>
      </c>
      <c r="E11" s="189">
        <v>0.28064800000000001</v>
      </c>
      <c r="F11" s="189">
        <v>4.8442920000000003</v>
      </c>
      <c r="G11" s="189">
        <v>2.762197</v>
      </c>
      <c r="H11" s="189">
        <f t="shared" ref="H11:H19" si="0">SUM(B11:G11)</f>
        <v>13.386855000000001</v>
      </c>
    </row>
    <row r="12" spans="1:8">
      <c r="A12" s="188">
        <v>2017</v>
      </c>
      <c r="B12" s="189">
        <v>3.2835130000000001</v>
      </c>
      <c r="C12" s="189">
        <v>1.760688</v>
      </c>
      <c r="D12" s="189">
        <v>0.58027499999999999</v>
      </c>
      <c r="E12" s="189">
        <v>0.27775100000000003</v>
      </c>
      <c r="F12" s="189">
        <v>5.1140749999999997</v>
      </c>
      <c r="G12" s="189">
        <v>2.8417210000000002</v>
      </c>
      <c r="H12" s="189">
        <f t="shared" si="0"/>
        <v>13.858022999999999</v>
      </c>
    </row>
    <row r="13" spans="1:8">
      <c r="A13" s="188">
        <v>2018</v>
      </c>
      <c r="B13" s="189">
        <v>3.316522</v>
      </c>
      <c r="C13" s="189">
        <v>1.7695639999999999</v>
      </c>
      <c r="D13" s="189">
        <v>0.58121999999999996</v>
      </c>
      <c r="E13" s="189">
        <v>0.27705200000000002</v>
      </c>
      <c r="F13" s="189">
        <v>5.1988310000000002</v>
      </c>
      <c r="G13" s="189">
        <v>2.8909069999999999</v>
      </c>
      <c r="H13" s="189">
        <f t="shared" si="0"/>
        <v>14.034096</v>
      </c>
    </row>
    <row r="14" spans="1:8">
      <c r="A14" s="188">
        <v>2019</v>
      </c>
      <c r="B14" s="189">
        <v>3.3391850000000001</v>
      </c>
      <c r="C14" s="189">
        <v>1.773336</v>
      </c>
      <c r="D14" s="189">
        <v>0.57767199999999996</v>
      </c>
      <c r="E14" s="189">
        <v>0.27218900000000001</v>
      </c>
      <c r="F14" s="189">
        <v>5.2046049999999999</v>
      </c>
      <c r="G14" s="189">
        <v>2.95221</v>
      </c>
      <c r="H14" s="189">
        <f t="shared" si="0"/>
        <v>14.119197</v>
      </c>
    </row>
    <row r="15" spans="1:8">
      <c r="A15" s="188">
        <v>2020</v>
      </c>
      <c r="B15" s="189">
        <v>3.402679</v>
      </c>
      <c r="C15" s="189">
        <v>1.7799499999999999</v>
      </c>
      <c r="D15" s="189">
        <v>0.57169499999999995</v>
      </c>
      <c r="E15" s="189">
        <v>0.27305299999999999</v>
      </c>
      <c r="F15" s="189">
        <v>5.2475769999999997</v>
      </c>
      <c r="G15" s="189">
        <v>3.01755</v>
      </c>
      <c r="H15" s="189">
        <f t="shared" si="0"/>
        <v>14.292504000000001</v>
      </c>
    </row>
    <row r="16" spans="1:8">
      <c r="A16" s="188">
        <v>2021</v>
      </c>
      <c r="B16" s="189">
        <v>3.427889</v>
      </c>
      <c r="C16" s="189">
        <v>1.7905599999999999</v>
      </c>
      <c r="D16" s="189">
        <v>0.570766</v>
      </c>
      <c r="E16" s="189">
        <v>0.27396599999999999</v>
      </c>
      <c r="F16" s="189">
        <v>5.1362719999999999</v>
      </c>
      <c r="G16" s="189">
        <v>2.8933270000000002</v>
      </c>
      <c r="H16" s="189">
        <f t="shared" si="0"/>
        <v>14.092779999999998</v>
      </c>
    </row>
    <row r="17" spans="1:8">
      <c r="A17" s="188">
        <v>2022</v>
      </c>
      <c r="B17" s="189">
        <v>3.445395</v>
      </c>
      <c r="C17" s="189">
        <v>1.7956649999999998</v>
      </c>
      <c r="D17" s="189">
        <v>0.57007200000000002</v>
      </c>
      <c r="E17" s="189">
        <v>0.27100600000000002</v>
      </c>
      <c r="F17" s="189">
        <v>5.0744420000000003</v>
      </c>
      <c r="G17" s="189">
        <v>2.9434909999999999</v>
      </c>
      <c r="H17" s="189">
        <f t="shared" si="0"/>
        <v>14.100071</v>
      </c>
    </row>
    <row r="18" spans="1:8">
      <c r="A18" s="188">
        <v>2023</v>
      </c>
      <c r="B18" s="189">
        <v>3.4763259999999998</v>
      </c>
      <c r="C18" s="189">
        <v>1.7915570000000001</v>
      </c>
      <c r="D18" s="189">
        <v>0.56904900000000003</v>
      </c>
      <c r="E18" s="189">
        <v>0.26677400000000001</v>
      </c>
      <c r="F18" s="189">
        <v>5.0164499999999999</v>
      </c>
      <c r="G18" s="189">
        <v>2.9765619999999999</v>
      </c>
      <c r="H18" s="189">
        <f>SUM(B18:G18)</f>
        <v>14.096717999999997</v>
      </c>
    </row>
    <row r="19" spans="1:8">
      <c r="A19" s="188">
        <v>2024</v>
      </c>
      <c r="B19" s="189">
        <v>3.8183379999999998</v>
      </c>
      <c r="C19" s="189">
        <v>1.788783</v>
      </c>
      <c r="D19" s="189">
        <v>0.56878700000000004</v>
      </c>
      <c r="E19" s="189">
        <v>0.26111899999999999</v>
      </c>
      <c r="F19" s="189">
        <v>4.9860139999999999</v>
      </c>
      <c r="G19" s="189">
        <v>3.0220159999999998</v>
      </c>
      <c r="H19" s="189">
        <f t="shared" si="0"/>
        <v>14.445056999999998</v>
      </c>
    </row>
    <row r="21" spans="1:8">
      <c r="H21" s="190"/>
    </row>
    <row r="22" spans="1:8">
      <c r="H22" s="169"/>
    </row>
  </sheetData>
  <phoneticPr fontId="30"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Blad16">
    <tabColor rgb="FF92D050"/>
  </sheetPr>
  <dimension ref="A1:Q98"/>
  <sheetViews>
    <sheetView zoomScaleNormal="100" workbookViewId="0">
      <selection activeCell="A6" sqref="A6:B6"/>
    </sheetView>
  </sheetViews>
  <sheetFormatPr defaultColWidth="9.109375" defaultRowHeight="11.25"/>
  <cols>
    <col min="1" max="1" width="14.109375" style="24" customWidth="1"/>
    <col min="2" max="2" width="17.6640625" style="24" customWidth="1"/>
    <col min="3" max="3" width="16.6640625" style="24" customWidth="1"/>
    <col min="4" max="5" width="14.6640625" style="24" customWidth="1"/>
    <col min="6" max="6" width="15.6640625" style="24" customWidth="1"/>
    <col min="7" max="7" width="17.6640625" style="24" customWidth="1"/>
    <col min="8" max="8" width="15.6640625" style="24" customWidth="1"/>
    <col min="9" max="9" width="19.6640625" style="24" customWidth="1"/>
    <col min="10" max="10" width="13.6640625" style="24" customWidth="1"/>
    <col min="11" max="11" width="17.6640625" style="24" customWidth="1"/>
    <col min="12" max="12" width="10.6640625" style="24" customWidth="1"/>
    <col min="13" max="13" width="12.6640625" style="24" customWidth="1"/>
    <col min="14" max="14" width="15.6640625" style="24" customWidth="1"/>
    <col min="15" max="15" width="22.6640625" style="24" customWidth="1"/>
    <col min="16" max="16" width="22.109375" style="24" customWidth="1"/>
    <col min="17" max="17" width="13.6640625" style="24" customWidth="1"/>
    <col min="18" max="18" width="6.33203125" style="24" customWidth="1"/>
    <col min="19" max="19" width="9.21875" style="24" bestFit="1" customWidth="1"/>
    <col min="20" max="20" width="12" style="24" bestFit="1" customWidth="1"/>
    <col min="21" max="21" width="10.77734375" style="24" bestFit="1" customWidth="1"/>
    <col min="22" max="22" width="9.6640625" style="24" bestFit="1" customWidth="1"/>
    <col min="23" max="23" width="12" style="24" bestFit="1" customWidth="1"/>
    <col min="24" max="24" width="10.77734375" style="24" bestFit="1" customWidth="1"/>
    <col min="25" max="25" width="9.6640625" style="24" bestFit="1" customWidth="1"/>
    <col min="26" max="26" width="12" style="24" bestFit="1" customWidth="1"/>
    <col min="27" max="27" width="10.77734375" style="24" bestFit="1" customWidth="1"/>
    <col min="28" max="28" width="9.6640625" style="24" bestFit="1" customWidth="1"/>
    <col min="29" max="29" width="12" style="24" bestFit="1" customWidth="1"/>
    <col min="30" max="30" width="10.77734375" style="24" bestFit="1" customWidth="1"/>
    <col min="31" max="31" width="9.6640625" style="24" bestFit="1" customWidth="1"/>
    <col min="32" max="32" width="12" style="24" bestFit="1" customWidth="1"/>
    <col min="33" max="33" width="10.77734375" style="24" bestFit="1" customWidth="1"/>
    <col min="34" max="34" width="9.6640625" style="24" bestFit="1" customWidth="1"/>
    <col min="35" max="35" width="12" style="24" bestFit="1" customWidth="1"/>
    <col min="36" max="36" width="10.77734375" style="24" bestFit="1" customWidth="1"/>
    <col min="37" max="37" width="9.6640625" style="24" bestFit="1" customWidth="1"/>
    <col min="38" max="38" width="12" style="24" bestFit="1" customWidth="1"/>
    <col min="39" max="39" width="10.77734375" style="24" bestFit="1" customWidth="1"/>
    <col min="40" max="40" width="9.6640625" style="24" bestFit="1" customWidth="1"/>
    <col min="41" max="41" width="12" style="24" bestFit="1" customWidth="1"/>
    <col min="42" max="42" width="10.77734375" style="24" bestFit="1" customWidth="1"/>
    <col min="43" max="43" width="9.6640625" style="24" bestFit="1" customWidth="1"/>
    <col min="44" max="44" width="12" style="24" bestFit="1" customWidth="1"/>
    <col min="45" max="45" width="10.77734375" style="24" bestFit="1" customWidth="1"/>
    <col min="46" max="46" width="9.6640625" style="24" bestFit="1" customWidth="1"/>
    <col min="47" max="47" width="12" style="24" bestFit="1" customWidth="1"/>
    <col min="48" max="48" width="10.77734375" style="24" bestFit="1" customWidth="1"/>
    <col min="49" max="16384" width="9.109375" style="24"/>
  </cols>
  <sheetData>
    <row r="1" spans="1:11" s="20" customFormat="1" ht="12">
      <c r="A1" s="20" t="s">
        <v>127</v>
      </c>
      <c r="B1" s="20" t="s">
        <v>128</v>
      </c>
    </row>
    <row r="2" spans="1:11" s="13" customFormat="1" ht="12"/>
    <row r="3" spans="1:11" s="13" customFormat="1" ht="12">
      <c r="A3" s="13" t="s">
        <v>2</v>
      </c>
      <c r="B3" s="13" t="s">
        <v>129</v>
      </c>
    </row>
    <row r="4" spans="1:11" s="13" customFormat="1" ht="12">
      <c r="A4" s="13" t="s">
        <v>4</v>
      </c>
      <c r="B4" s="172" t="s">
        <v>459</v>
      </c>
    </row>
    <row r="5" spans="1:11" s="13" customFormat="1" ht="12">
      <c r="A5" s="13" t="s">
        <v>6</v>
      </c>
      <c r="B5" s="13" t="s">
        <v>130</v>
      </c>
    </row>
    <row r="6" spans="1:11" s="13" customFormat="1" ht="12">
      <c r="A6" s="12" t="s">
        <v>536</v>
      </c>
      <c r="B6" s="176" t="s">
        <v>537</v>
      </c>
    </row>
    <row r="7" spans="1:11" s="65" customFormat="1">
      <c r="K7" s="66"/>
    </row>
    <row r="8" spans="1:11" s="67" customFormat="1">
      <c r="B8" s="295" t="s">
        <v>10</v>
      </c>
      <c r="C8" s="296"/>
      <c r="D8" s="296"/>
      <c r="E8" s="296"/>
      <c r="F8" s="296"/>
      <c r="G8" s="296"/>
      <c r="I8" s="67" t="s">
        <v>11</v>
      </c>
    </row>
    <row r="9" spans="1:11" s="67" customFormat="1" ht="15" customHeight="1">
      <c r="A9" s="68"/>
      <c r="B9" s="297" t="s">
        <v>131</v>
      </c>
      <c r="C9" s="298" t="s">
        <v>132</v>
      </c>
      <c r="D9" s="299"/>
      <c r="E9" s="299"/>
      <c r="F9" s="299"/>
      <c r="G9" s="299"/>
      <c r="H9" s="70" t="s">
        <v>133</v>
      </c>
    </row>
    <row r="10" spans="1:11" s="72" customFormat="1" ht="22.5">
      <c r="A10" s="71"/>
      <c r="B10" s="297"/>
      <c r="C10" s="69" t="s">
        <v>134</v>
      </c>
      <c r="D10" s="69" t="s">
        <v>135</v>
      </c>
      <c r="E10" s="69" t="s">
        <v>458</v>
      </c>
      <c r="F10" s="69" t="s">
        <v>136</v>
      </c>
      <c r="G10" s="69" t="s">
        <v>103</v>
      </c>
    </row>
    <row r="11" spans="1:11">
      <c r="A11" s="73">
        <v>2015</v>
      </c>
      <c r="B11" s="74">
        <v>16.654205767000004</v>
      </c>
      <c r="C11" s="74">
        <v>27.415701735000003</v>
      </c>
      <c r="D11" s="74">
        <v>15.682169766000005</v>
      </c>
      <c r="E11" s="74">
        <v>8.8674471120000007</v>
      </c>
      <c r="F11" s="74">
        <v>3.5250046399999992</v>
      </c>
      <c r="G11" s="74">
        <v>1.6961651719999999</v>
      </c>
      <c r="H11" s="24">
        <v>4230.9359999999997</v>
      </c>
      <c r="I11" s="75">
        <f t="shared" ref="I11:I19" si="0">SUM(B11:G11)</f>
        <v>73.840694192000001</v>
      </c>
      <c r="J11" s="76"/>
    </row>
    <row r="12" spans="1:11">
      <c r="A12" s="73">
        <v>2016</v>
      </c>
      <c r="B12" s="74">
        <v>16.678108277570495</v>
      </c>
      <c r="C12" s="74">
        <v>28.464781777700004</v>
      </c>
      <c r="D12" s="74">
        <v>16.042852820100002</v>
      </c>
      <c r="E12" s="74">
        <v>9.8955668952399964</v>
      </c>
      <c r="F12" s="74">
        <v>3.8313480456400009</v>
      </c>
      <c r="G12" s="74">
        <v>2.0951399494657998</v>
      </c>
      <c r="H12" s="24">
        <v>4392.8010000000004</v>
      </c>
      <c r="I12" s="75">
        <f t="shared" si="0"/>
        <v>77.007797765716305</v>
      </c>
      <c r="J12" s="76"/>
    </row>
    <row r="13" spans="1:11">
      <c r="A13" s="73">
        <v>2017</v>
      </c>
      <c r="B13" s="74">
        <v>17.997278735745002</v>
      </c>
      <c r="C13" s="74">
        <v>30.01682726775001</v>
      </c>
      <c r="D13" s="74">
        <v>16.221102749</v>
      </c>
      <c r="E13" s="74">
        <v>10.405232092001</v>
      </c>
      <c r="F13" s="74">
        <v>4.0532594380000013</v>
      </c>
      <c r="G13" s="74">
        <v>2.4922346600785001</v>
      </c>
      <c r="H13" s="24">
        <v>4575.1139999999996</v>
      </c>
      <c r="I13" s="75">
        <f t="shared" si="0"/>
        <v>81.185934942574505</v>
      </c>
      <c r="J13" s="76"/>
    </row>
    <row r="14" spans="1:11">
      <c r="A14" s="73">
        <v>2018</v>
      </c>
      <c r="B14" s="74">
        <v>18.600469102355394</v>
      </c>
      <c r="C14" s="74">
        <v>30.765600673300003</v>
      </c>
      <c r="D14" s="74">
        <v>17.13492216133</v>
      </c>
      <c r="E14" s="74">
        <v>10.909722002992</v>
      </c>
      <c r="F14" s="74">
        <v>4.3593309839999996</v>
      </c>
      <c r="G14" s="74">
        <v>2.5508213987690005</v>
      </c>
      <c r="H14" s="24">
        <v>4777.8370000000004</v>
      </c>
      <c r="I14" s="75">
        <f t="shared" si="0"/>
        <v>84.320866322746397</v>
      </c>
      <c r="J14" s="76"/>
    </row>
    <row r="15" spans="1:11">
      <c r="A15" s="73">
        <v>2019</v>
      </c>
      <c r="B15" s="74">
        <v>19.396182582000002</v>
      </c>
      <c r="C15" s="74">
        <v>31.722969677000012</v>
      </c>
      <c r="D15" s="74">
        <v>17.908473151000003</v>
      </c>
      <c r="E15" s="74">
        <v>11.487865791999999</v>
      </c>
      <c r="F15" s="74">
        <v>4.6594131260000013</v>
      </c>
      <c r="G15" s="74">
        <v>2.6930417480000002</v>
      </c>
      <c r="H15" s="24">
        <v>5021.3819999999996</v>
      </c>
      <c r="I15" s="75">
        <f t="shared" si="0"/>
        <v>87.86794607600001</v>
      </c>
      <c r="J15" s="76"/>
    </row>
    <row r="16" spans="1:11">
      <c r="A16" s="73">
        <v>2020</v>
      </c>
      <c r="B16" s="74">
        <v>20.356283797000007</v>
      </c>
      <c r="C16" s="74">
        <v>32.657567731999983</v>
      </c>
      <c r="D16" s="74">
        <v>18.090403650999995</v>
      </c>
      <c r="E16" s="74">
        <v>11.960419744999996</v>
      </c>
      <c r="F16" s="74">
        <v>5.1609773689999994</v>
      </c>
      <c r="G16" s="74">
        <v>2.7471446340000001</v>
      </c>
      <c r="H16" s="24">
        <v>5012.8549999999996</v>
      </c>
      <c r="I16" s="75">
        <f t="shared" si="0"/>
        <v>90.97279692799998</v>
      </c>
      <c r="J16" s="76"/>
    </row>
    <row r="17" spans="1:17">
      <c r="A17" s="73">
        <v>2021</v>
      </c>
      <c r="B17" s="74">
        <v>21.378955305000005</v>
      </c>
      <c r="C17" s="74">
        <v>34.044596482999999</v>
      </c>
      <c r="D17" s="74">
        <v>18.796318441999997</v>
      </c>
      <c r="E17" s="74">
        <v>12.573202344</v>
      </c>
      <c r="F17" s="74">
        <v>5.739953045</v>
      </c>
      <c r="G17" s="74">
        <v>2.9047802200000001</v>
      </c>
      <c r="H17" s="24">
        <v>5417.76</v>
      </c>
      <c r="I17" s="75">
        <f t="shared" si="0"/>
        <v>95.437805839000006</v>
      </c>
      <c r="J17" s="76"/>
    </row>
    <row r="18" spans="1:17">
      <c r="A18" s="73">
        <v>2022</v>
      </c>
      <c r="B18" s="74">
        <v>23.566584156999994</v>
      </c>
      <c r="C18" s="74">
        <v>34.662989064000008</v>
      </c>
      <c r="D18" s="74">
        <v>18.253939484000004</v>
      </c>
      <c r="E18" s="74">
        <v>13.2249742</v>
      </c>
      <c r="F18" s="74">
        <v>6.4440561779999994</v>
      </c>
      <c r="G18" s="76">
        <v>2.8925006849999999</v>
      </c>
      <c r="H18" s="24">
        <v>5816.415</v>
      </c>
      <c r="I18" s="75">
        <f t="shared" si="0"/>
        <v>99.045043768000014</v>
      </c>
      <c r="J18" s="76"/>
    </row>
    <row r="19" spans="1:17">
      <c r="A19" s="73">
        <v>2023</v>
      </c>
      <c r="B19" s="77">
        <v>25.947870256000012</v>
      </c>
      <c r="C19" s="77">
        <v>35.841849396000015</v>
      </c>
      <c r="D19" s="77">
        <v>19.004117127999997</v>
      </c>
      <c r="E19" s="77">
        <v>14.181154948</v>
      </c>
      <c r="F19" s="77">
        <v>6.7488642210000016</v>
      </c>
      <c r="G19" s="77">
        <v>2.9628936069999998</v>
      </c>
      <c r="H19" s="78">
        <v>6143.1869999999999</v>
      </c>
      <c r="I19" s="75">
        <f t="shared" si="0"/>
        <v>104.68674955600002</v>
      </c>
      <c r="J19" s="76"/>
      <c r="M19" s="76"/>
      <c r="N19" s="76"/>
      <c r="O19" s="76"/>
      <c r="P19" s="76"/>
      <c r="Q19" s="76"/>
    </row>
    <row r="20" spans="1:17" s="76" customFormat="1">
      <c r="A20" s="73">
        <v>2024</v>
      </c>
      <c r="B20" s="77">
        <v>27.110212628058008</v>
      </c>
      <c r="C20" s="77">
        <v>37.531235604000003</v>
      </c>
      <c r="D20" s="77">
        <v>19.859814456000002</v>
      </c>
      <c r="E20" s="77">
        <v>15.220782875999998</v>
      </c>
      <c r="F20" s="77">
        <v>7.4140333517320007</v>
      </c>
      <c r="G20" s="77">
        <v>3.2457846286950001</v>
      </c>
      <c r="H20" s="78">
        <v>6296.5630000000001</v>
      </c>
      <c r="I20" s="75">
        <f>SUM(B20:G20)</f>
        <v>110.38186354448501</v>
      </c>
      <c r="K20" s="24"/>
      <c r="L20" s="24"/>
      <c r="M20" s="77"/>
      <c r="N20" s="24"/>
      <c r="O20" s="24"/>
      <c r="P20" s="24"/>
      <c r="Q20" s="24"/>
    </row>
    <row r="21" spans="1:17">
      <c r="A21" s="79"/>
      <c r="B21" s="77"/>
      <c r="C21" s="77"/>
      <c r="D21" s="77"/>
      <c r="E21" s="77"/>
      <c r="F21" s="77"/>
      <c r="G21" s="77"/>
      <c r="H21" s="77"/>
      <c r="I21" s="77"/>
      <c r="J21" s="77"/>
      <c r="M21" s="80"/>
    </row>
    <row r="22" spans="1:17">
      <c r="A22" s="79"/>
      <c r="B22" s="80"/>
      <c r="C22" s="80"/>
      <c r="D22" s="80"/>
      <c r="E22" s="80"/>
      <c r="F22" s="80"/>
      <c r="G22" s="80"/>
      <c r="H22" s="80"/>
      <c r="I22" s="80"/>
      <c r="J22" s="80"/>
      <c r="K22" s="78"/>
      <c r="L22" s="80"/>
      <c r="M22" s="80"/>
    </row>
    <row r="23" spans="1:17">
      <c r="A23" s="81"/>
      <c r="B23" s="80"/>
      <c r="C23" s="80"/>
      <c r="D23" s="80"/>
      <c r="E23" s="80"/>
      <c r="F23" s="80"/>
      <c r="G23" s="80"/>
      <c r="H23" s="80"/>
      <c r="I23" s="80"/>
      <c r="J23" s="80"/>
      <c r="K23" s="78"/>
      <c r="L23" s="80"/>
      <c r="M23" s="80"/>
    </row>
    <row r="24" spans="1:17">
      <c r="A24" s="62"/>
      <c r="B24" s="82"/>
      <c r="C24" s="82"/>
      <c r="D24" s="83"/>
      <c r="E24" s="80"/>
      <c r="G24" s="72"/>
      <c r="H24" s="67"/>
      <c r="I24" s="67"/>
      <c r="K24" s="78"/>
    </row>
    <row r="25" spans="1:17">
      <c r="A25" s="62"/>
      <c r="B25" s="84"/>
      <c r="C25" s="84"/>
      <c r="D25" s="84"/>
      <c r="E25" s="84"/>
      <c r="F25" s="84"/>
      <c r="G25" s="84"/>
      <c r="H25" s="84"/>
      <c r="I25" s="84"/>
    </row>
    <row r="26" spans="1:17">
      <c r="A26" s="62"/>
      <c r="B26" s="80"/>
      <c r="C26" s="80"/>
      <c r="D26" s="80"/>
      <c r="E26" s="80"/>
      <c r="F26" s="80"/>
      <c r="G26" s="80"/>
      <c r="H26" s="80"/>
      <c r="I26" s="80"/>
    </row>
    <row r="27" spans="1:17">
      <c r="A27" s="62"/>
      <c r="B27" s="85"/>
      <c r="C27" s="23"/>
      <c r="D27" s="83"/>
      <c r="E27" s="83"/>
      <c r="F27" s="23"/>
      <c r="G27" s="86"/>
    </row>
    <row r="28" spans="1:17">
      <c r="A28" s="62"/>
      <c r="B28" s="85"/>
      <c r="C28" s="23"/>
      <c r="D28" s="83"/>
      <c r="E28" s="83"/>
      <c r="F28" s="23"/>
      <c r="G28" s="86"/>
    </row>
    <row r="29" spans="1:17">
      <c r="A29" s="62"/>
      <c r="B29" s="85"/>
      <c r="C29" s="23"/>
      <c r="D29" s="83"/>
      <c r="E29" s="83"/>
      <c r="F29" s="23"/>
      <c r="G29" s="86"/>
    </row>
    <row r="30" spans="1:17">
      <c r="A30" s="62"/>
      <c r="B30" s="85"/>
      <c r="C30" s="23"/>
      <c r="D30" s="83"/>
      <c r="E30" s="83"/>
      <c r="F30" s="23"/>
      <c r="G30" s="86"/>
    </row>
    <row r="31" spans="1:17" ht="15" customHeight="1">
      <c r="A31" s="62"/>
      <c r="B31" s="85"/>
      <c r="C31" s="23"/>
      <c r="D31" s="83"/>
      <c r="F31" s="23"/>
      <c r="G31" s="86"/>
    </row>
    <row r="32" spans="1:17">
      <c r="B32" s="85"/>
      <c r="F32" s="23"/>
    </row>
    <row r="33" spans="1:13">
      <c r="B33" s="85"/>
      <c r="F33" s="23"/>
      <c r="G33" s="87"/>
    </row>
    <row r="34" spans="1:13">
      <c r="B34" s="85"/>
      <c r="F34" s="23"/>
      <c r="G34" s="87"/>
    </row>
    <row r="35" spans="1:13">
      <c r="B35" s="85"/>
      <c r="F35" s="23"/>
    </row>
    <row r="37" spans="1:13">
      <c r="E37" s="25"/>
      <c r="G37" s="25"/>
      <c r="H37" s="25"/>
      <c r="I37" s="25"/>
      <c r="J37" s="25"/>
      <c r="K37" s="86"/>
    </row>
    <row r="38" spans="1:13">
      <c r="B38" s="25"/>
      <c r="C38" s="25"/>
      <c r="D38" s="25"/>
      <c r="E38" s="25"/>
      <c r="F38" s="25"/>
      <c r="G38" s="25"/>
      <c r="H38" s="25"/>
      <c r="I38" s="25"/>
      <c r="J38" s="25"/>
      <c r="K38" s="86"/>
    </row>
    <row r="39" spans="1:13">
      <c r="B39" s="25"/>
      <c r="C39" s="25"/>
      <c r="D39" s="25"/>
      <c r="E39" s="25"/>
      <c r="F39" s="25"/>
      <c r="G39" s="88"/>
      <c r="H39" s="25"/>
      <c r="I39" s="25"/>
      <c r="J39" s="25"/>
      <c r="K39" s="86"/>
    </row>
    <row r="40" spans="1:13">
      <c r="B40" s="25"/>
      <c r="C40" s="25"/>
      <c r="D40" s="25"/>
      <c r="E40" s="25"/>
      <c r="F40" s="25"/>
      <c r="G40" s="25"/>
      <c r="H40" s="25"/>
      <c r="I40" s="25"/>
      <c r="J40" s="25"/>
      <c r="K40" s="86"/>
      <c r="M40" s="79"/>
    </row>
    <row r="41" spans="1:13">
      <c r="B41" s="25"/>
      <c r="C41" s="25"/>
      <c r="D41" s="25"/>
      <c r="E41" s="89"/>
      <c r="F41" s="25"/>
      <c r="G41" s="25"/>
      <c r="H41" s="25"/>
      <c r="I41" s="25"/>
      <c r="J41" s="25"/>
      <c r="K41" s="90"/>
      <c r="L41" s="79"/>
      <c r="M41" s="91"/>
    </row>
    <row r="42" spans="1:13">
      <c r="A42" s="92"/>
      <c r="B42" s="93"/>
      <c r="C42" s="89"/>
      <c r="D42" s="89"/>
      <c r="E42" s="93"/>
      <c r="F42" s="25"/>
      <c r="G42" s="25"/>
      <c r="H42" s="25"/>
      <c r="I42" s="25"/>
      <c r="J42" s="25"/>
      <c r="K42" s="94"/>
      <c r="L42" s="91"/>
      <c r="M42" s="91"/>
    </row>
    <row r="43" spans="1:13">
      <c r="A43" s="95"/>
      <c r="B43" s="93"/>
      <c r="C43" s="93"/>
      <c r="D43" s="93"/>
      <c r="E43" s="93"/>
      <c r="F43" s="25"/>
      <c r="G43" s="25"/>
      <c r="H43" s="25"/>
      <c r="I43" s="25"/>
      <c r="J43" s="25"/>
      <c r="K43" s="94"/>
      <c r="L43" s="91"/>
      <c r="M43" s="91"/>
    </row>
    <row r="44" spans="1:13">
      <c r="A44" s="95"/>
      <c r="B44" s="93"/>
      <c r="C44" s="93"/>
      <c r="D44" s="93"/>
      <c r="E44" s="93"/>
      <c r="F44" s="89"/>
      <c r="G44" s="89"/>
      <c r="H44" s="89"/>
      <c r="I44" s="89"/>
      <c r="J44" s="89"/>
      <c r="K44" s="94"/>
      <c r="L44" s="91"/>
      <c r="M44" s="91"/>
    </row>
    <row r="45" spans="1:13">
      <c r="A45" s="95"/>
      <c r="B45" s="93"/>
      <c r="C45" s="93"/>
      <c r="D45" s="93"/>
      <c r="E45" s="93"/>
      <c r="F45" s="93"/>
      <c r="G45" s="93"/>
      <c r="H45" s="93"/>
      <c r="I45" s="93"/>
      <c r="J45" s="93"/>
      <c r="K45" s="94"/>
      <c r="L45" s="91"/>
      <c r="M45" s="91"/>
    </row>
    <row r="46" spans="1:13">
      <c r="A46" s="95"/>
      <c r="B46" s="93"/>
      <c r="C46" s="93"/>
      <c r="D46" s="93"/>
      <c r="E46" s="91"/>
      <c r="F46" s="91"/>
      <c r="G46" s="91"/>
      <c r="H46" s="91"/>
      <c r="I46" s="91"/>
      <c r="J46" s="91"/>
      <c r="K46" s="96"/>
      <c r="L46" s="91"/>
      <c r="M46" s="91"/>
    </row>
    <row r="47" spans="1:13">
      <c r="A47" s="95"/>
      <c r="B47" s="97"/>
      <c r="C47" s="91"/>
      <c r="D47" s="91"/>
      <c r="E47" s="91"/>
      <c r="F47" s="91"/>
      <c r="G47" s="91"/>
      <c r="H47" s="91"/>
      <c r="I47" s="91"/>
      <c r="J47" s="91"/>
      <c r="K47" s="96"/>
      <c r="L47" s="91"/>
      <c r="M47" s="91"/>
    </row>
    <row r="48" spans="1:13">
      <c r="A48" s="95"/>
      <c r="B48" s="97"/>
      <c r="C48" s="91"/>
      <c r="D48" s="91"/>
      <c r="E48" s="91"/>
      <c r="F48" s="91"/>
      <c r="G48" s="91"/>
      <c r="H48" s="91"/>
      <c r="I48" s="91"/>
      <c r="J48" s="91"/>
      <c r="K48" s="96"/>
      <c r="L48" s="91"/>
      <c r="M48" s="91"/>
    </row>
    <row r="49" spans="1:13">
      <c r="A49" s="95"/>
      <c r="B49" s="97"/>
      <c r="C49" s="91"/>
      <c r="D49" s="91"/>
      <c r="E49" s="91"/>
      <c r="F49" s="91"/>
      <c r="G49" s="91"/>
      <c r="H49" s="91"/>
      <c r="I49" s="91"/>
      <c r="J49" s="91"/>
      <c r="K49" s="96"/>
      <c r="L49" s="91"/>
      <c r="M49" s="91"/>
    </row>
    <row r="50" spans="1:13">
      <c r="A50" s="95"/>
      <c r="B50" s="97"/>
      <c r="C50" s="91"/>
      <c r="D50" s="91"/>
      <c r="E50" s="91"/>
      <c r="F50" s="91"/>
      <c r="G50" s="91"/>
      <c r="H50" s="91"/>
      <c r="I50" s="91"/>
      <c r="J50" s="91"/>
      <c r="K50" s="96"/>
      <c r="L50" s="91"/>
      <c r="M50" s="91"/>
    </row>
    <row r="51" spans="1:13">
      <c r="A51" s="95"/>
      <c r="B51" s="97"/>
      <c r="C51" s="91"/>
      <c r="D51" s="91"/>
      <c r="E51" s="91"/>
      <c r="F51" s="91"/>
      <c r="G51" s="91"/>
      <c r="H51" s="91"/>
      <c r="I51" s="91"/>
      <c r="J51" s="91"/>
      <c r="K51" s="96"/>
      <c r="L51" s="91"/>
    </row>
    <row r="52" spans="1:13">
      <c r="A52" s="95"/>
      <c r="B52" s="97"/>
      <c r="C52" s="91"/>
      <c r="D52" s="91"/>
      <c r="E52" s="91"/>
      <c r="F52" s="91"/>
      <c r="G52" s="91"/>
      <c r="H52" s="91"/>
      <c r="I52" s="91"/>
      <c r="J52" s="91"/>
    </row>
    <row r="53" spans="1:13">
      <c r="E53" s="91"/>
      <c r="F53" s="91"/>
      <c r="G53" s="91"/>
      <c r="H53" s="91"/>
      <c r="I53" s="91"/>
      <c r="J53" s="91"/>
    </row>
    <row r="54" spans="1:13">
      <c r="E54" s="91"/>
      <c r="F54" s="91"/>
      <c r="G54" s="91"/>
      <c r="H54" s="91"/>
      <c r="I54" s="91"/>
      <c r="J54" s="91"/>
    </row>
    <row r="55" spans="1:13">
      <c r="E55" s="91"/>
    </row>
    <row r="56" spans="1:13">
      <c r="E56" s="91"/>
    </row>
    <row r="57" spans="1:13">
      <c r="E57" s="91"/>
    </row>
    <row r="58" spans="1:13">
      <c r="E58" s="91"/>
    </row>
    <row r="59" spans="1:13" ht="12">
      <c r="E59" s="91"/>
      <c r="K59" s="98"/>
      <c r="L59" s="99"/>
    </row>
    <row r="60" spans="1:13" ht="12">
      <c r="E60" s="91"/>
      <c r="K60" s="98"/>
      <c r="L60" s="99"/>
    </row>
    <row r="61" spans="1:13" ht="12">
      <c r="E61" s="91"/>
      <c r="K61" s="98"/>
      <c r="L61" s="99"/>
    </row>
    <row r="62" spans="1:13" ht="12">
      <c r="K62" s="98"/>
      <c r="L62" s="99"/>
      <c r="M62" s="83"/>
    </row>
    <row r="63" spans="1:13" ht="12">
      <c r="K63" s="98"/>
      <c r="L63" s="99"/>
    </row>
    <row r="64" spans="1:13" ht="12">
      <c r="K64" s="98"/>
      <c r="L64" s="99"/>
    </row>
    <row r="65" spans="11:13" ht="12">
      <c r="K65" s="98"/>
      <c r="L65" s="99"/>
    </row>
    <row r="66" spans="11:13" ht="12">
      <c r="K66" s="98"/>
      <c r="L66" s="99"/>
      <c r="M66" s="83"/>
    </row>
    <row r="67" spans="11:13" ht="12">
      <c r="K67" s="98"/>
      <c r="L67" s="99"/>
    </row>
    <row r="68" spans="11:13" ht="12">
      <c r="K68" s="98"/>
      <c r="L68" s="99"/>
    </row>
    <row r="69" spans="11:13" ht="12">
      <c r="K69" s="98"/>
      <c r="L69" s="99"/>
    </row>
    <row r="70" spans="11:13" ht="12">
      <c r="K70" s="98"/>
      <c r="L70" s="99"/>
      <c r="M70" s="83"/>
    </row>
    <row r="71" spans="11:13" ht="12">
      <c r="K71" s="98"/>
      <c r="L71" s="99"/>
    </row>
    <row r="72" spans="11:13" ht="12">
      <c r="K72" s="98"/>
      <c r="L72" s="99"/>
    </row>
    <row r="73" spans="11:13" ht="12">
      <c r="K73" s="98"/>
      <c r="L73" s="99"/>
    </row>
    <row r="74" spans="11:13" ht="12">
      <c r="K74" s="98"/>
      <c r="L74" s="99"/>
      <c r="M74" s="83"/>
    </row>
    <row r="75" spans="11:13" ht="12">
      <c r="K75" s="98"/>
      <c r="L75" s="99"/>
    </row>
    <row r="76" spans="11:13" ht="12">
      <c r="K76" s="98"/>
      <c r="L76" s="99"/>
    </row>
    <row r="77" spans="11:13" ht="12">
      <c r="K77" s="98"/>
      <c r="L77" s="99"/>
    </row>
    <row r="78" spans="11:13" ht="12">
      <c r="K78" s="98"/>
      <c r="L78" s="99"/>
      <c r="M78" s="83"/>
    </row>
    <row r="79" spans="11:13" ht="12">
      <c r="K79" s="98"/>
      <c r="L79" s="99"/>
    </row>
    <row r="80" spans="11:13" ht="12">
      <c r="K80" s="98"/>
      <c r="L80" s="99"/>
    </row>
    <row r="81" spans="11:13" ht="12">
      <c r="K81" s="98"/>
      <c r="L81" s="99"/>
    </row>
    <row r="82" spans="11:13" ht="12">
      <c r="K82" s="98"/>
      <c r="L82" s="99"/>
      <c r="M82" s="83"/>
    </row>
    <row r="83" spans="11:13" ht="12">
      <c r="K83" s="98"/>
      <c r="L83" s="99"/>
    </row>
    <row r="84" spans="11:13" ht="12">
      <c r="K84" s="98"/>
      <c r="L84" s="99"/>
    </row>
    <row r="85" spans="11:13" ht="12">
      <c r="K85" s="98"/>
      <c r="L85" s="99"/>
    </row>
    <row r="86" spans="11:13" ht="12">
      <c r="K86" s="98"/>
      <c r="L86" s="99"/>
      <c r="M86" s="83"/>
    </row>
    <row r="87" spans="11:13" ht="12">
      <c r="K87" s="98"/>
      <c r="L87" s="99"/>
    </row>
    <row r="88" spans="11:13" ht="12">
      <c r="K88" s="98"/>
      <c r="L88" s="99"/>
    </row>
    <row r="89" spans="11:13" ht="12">
      <c r="K89" s="98"/>
      <c r="L89" s="99"/>
    </row>
    <row r="90" spans="11:13" ht="12">
      <c r="K90" s="98"/>
      <c r="L90" s="99"/>
      <c r="M90" s="83"/>
    </row>
    <row r="91" spans="11:13" ht="12">
      <c r="K91" s="98"/>
      <c r="L91" s="99"/>
    </row>
    <row r="92" spans="11:13" ht="12">
      <c r="K92" s="98"/>
      <c r="L92" s="99"/>
    </row>
    <row r="93" spans="11:13" ht="12">
      <c r="K93" s="98"/>
      <c r="L93" s="99"/>
    </row>
    <row r="94" spans="11:13" ht="12">
      <c r="K94" s="98"/>
      <c r="L94" s="99"/>
      <c r="M94" s="83"/>
    </row>
    <row r="95" spans="11:13" ht="12">
      <c r="K95" s="98"/>
      <c r="L95" s="99"/>
    </row>
    <row r="96" spans="11:13" ht="12">
      <c r="K96" s="98"/>
      <c r="L96" s="99"/>
    </row>
    <row r="97" spans="11:13" ht="12">
      <c r="K97" s="98"/>
      <c r="L97" s="99"/>
    </row>
    <row r="98" spans="11:13" ht="12">
      <c r="K98" s="98"/>
      <c r="L98" s="99"/>
      <c r="M98" s="83"/>
    </row>
  </sheetData>
  <mergeCells count="3">
    <mergeCell ref="B8:G8"/>
    <mergeCell ref="B9:B10"/>
    <mergeCell ref="C9:G9"/>
  </mergeCells>
  <phoneticPr fontId="30"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6b9903c-c89c-493e-ac2c-460ad9ce705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6021A4AC926734895EFB7336111A578" ma:contentTypeVersion="12" ma:contentTypeDescription="Skapa ett nytt dokument." ma:contentTypeScope="" ma:versionID="a258c9d836551d8295a419bb31fb94df">
  <xsd:schema xmlns:xsd="http://www.w3.org/2001/XMLSchema" xmlns:xs="http://www.w3.org/2001/XMLSchema" xmlns:p="http://schemas.microsoft.com/office/2006/metadata/properties" xmlns:ns2="06b9903c-c89c-493e-ac2c-460ad9ce7050" xmlns:ns3="fb6e1b25-a7cb-40f6-9ce3-6c08d030dfc0" targetNamespace="http://schemas.microsoft.com/office/2006/metadata/properties" ma:root="true" ma:fieldsID="530564141711f6b7765a7ad1639a2f35" ns2:_="" ns3:_="">
    <xsd:import namespace="06b9903c-c89c-493e-ac2c-460ad9ce7050"/>
    <xsd:import namespace="fb6e1b25-a7cb-40f6-9ce3-6c08d030dfc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b9903c-c89c-493e-ac2c-460ad9ce70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eringar" ma:readOnly="false" ma:fieldId="{5cf76f15-5ced-4ddc-b409-7134ff3c332f}" ma:taxonomyMulti="true" ma:sspId="16d6fc0c-03aa-4213-bbf5-d81f68f66133"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6e1b25-a7cb-40f6-9ce3-6c08d030dfc0" elementFormDefault="qualified">
    <xsd:import namespace="http://schemas.microsoft.com/office/2006/documentManagement/types"/>
    <xsd:import namespace="http://schemas.microsoft.com/office/infopath/2007/PartnerControls"/>
    <xsd:element name="SharedWithUsers" ma:index="1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57FC93-A293-4577-A7B5-CC71A9F5D646}">
  <ds:schemaRefs>
    <ds:schemaRef ds:uri="http://schemas.microsoft.com/sharepoint/v3/contenttype/forms"/>
  </ds:schemaRefs>
</ds:datastoreItem>
</file>

<file path=customXml/itemProps2.xml><?xml version="1.0" encoding="utf-8"?>
<ds:datastoreItem xmlns:ds="http://schemas.openxmlformats.org/officeDocument/2006/customXml" ds:itemID="{D482E9F6-FC5F-4F9E-9CBC-5CF30C295AAF}">
  <ds:schemaRefs>
    <ds:schemaRef ds:uri="http://www.w3.org/XML/1998/namespace"/>
    <ds:schemaRef ds:uri="http://purl.org/dc/elements/1.1/"/>
    <ds:schemaRef ds:uri="fb6e1b25-a7cb-40f6-9ce3-6c08d030dfc0"/>
    <ds:schemaRef ds:uri="http://schemas.microsoft.com/office/infopath/2007/PartnerControls"/>
    <ds:schemaRef ds:uri="http://purl.org/dc/dcmitype/"/>
    <ds:schemaRef ds:uri="http://schemas.microsoft.com/office/2006/documentManagement/types"/>
    <ds:schemaRef ds:uri="06b9903c-c89c-493e-ac2c-460ad9ce7050"/>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148C8997-820E-4420-8EFD-7E76C751DE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b9903c-c89c-493e-ac2c-460ad9ce7050"/>
    <ds:schemaRef ds:uri="fb6e1b25-a7cb-40f6-9ce3-6c08d030df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44</vt:i4>
      </vt:variant>
      <vt:variant>
        <vt:lpstr>Diagram</vt:lpstr>
      </vt:variant>
      <vt:variant>
        <vt:i4>45</vt:i4>
      </vt:variant>
    </vt:vector>
  </HeadingPairs>
  <TitlesOfParts>
    <vt:vector size="89" baseType="lpstr">
      <vt:lpstr>Data Dia 1</vt:lpstr>
      <vt:lpstr>Data Dia 2</vt:lpstr>
      <vt:lpstr>Data Dia 3</vt:lpstr>
      <vt:lpstr>Data Dia 4</vt:lpstr>
      <vt:lpstr>Data Dia 5</vt:lpstr>
      <vt:lpstr>Data Dia 6</vt:lpstr>
      <vt:lpstr>Data Dia 7</vt:lpstr>
      <vt:lpstr>Data Dia 8</vt:lpstr>
      <vt:lpstr>Data Dia 9</vt:lpstr>
      <vt:lpstr>Data Dia 10</vt:lpstr>
      <vt:lpstr>Data Dia 11</vt:lpstr>
      <vt:lpstr>Data Dia 12</vt:lpstr>
      <vt:lpstr>Data Dia 13</vt:lpstr>
      <vt:lpstr>Data Dia14</vt:lpstr>
      <vt:lpstr>Data Dia 15</vt:lpstr>
      <vt:lpstr>Data Dia 16</vt:lpstr>
      <vt:lpstr>Data Dia 17</vt:lpstr>
      <vt:lpstr>Data Dia 18</vt:lpstr>
      <vt:lpstr>Data Dia 19</vt:lpstr>
      <vt:lpstr>Data Dia 20</vt:lpstr>
      <vt:lpstr>Data Dia 21</vt:lpstr>
      <vt:lpstr>Data Dia 22</vt:lpstr>
      <vt:lpstr>Data Dia 23</vt:lpstr>
      <vt:lpstr>Data Dia 24</vt:lpstr>
      <vt:lpstr>Data Dia 25</vt:lpstr>
      <vt:lpstr>Data Dia 26</vt:lpstr>
      <vt:lpstr>Data Dia 27-28</vt:lpstr>
      <vt:lpstr>Data Dia 29</vt:lpstr>
      <vt:lpstr>Data Dia 30</vt:lpstr>
      <vt:lpstr>Data Dia 31</vt:lpstr>
      <vt:lpstr>Data Dia 32</vt:lpstr>
      <vt:lpstr>Data Dia 33</vt:lpstr>
      <vt:lpstr>Data Dia 34</vt:lpstr>
      <vt:lpstr>Data Dia 35</vt:lpstr>
      <vt:lpstr>Data Dia 36</vt:lpstr>
      <vt:lpstr>Data Dia 37</vt:lpstr>
      <vt:lpstr>Data Dia 38</vt:lpstr>
      <vt:lpstr>Data Dia 39</vt:lpstr>
      <vt:lpstr>Data Dia 40</vt:lpstr>
      <vt:lpstr>Data Dia 41</vt:lpstr>
      <vt:lpstr>Data Dia 42</vt:lpstr>
      <vt:lpstr>Data Dia 43</vt:lpstr>
      <vt:lpstr>Data Dia 44</vt:lpstr>
      <vt:lpstr>Data Dia 45</vt:lpstr>
      <vt:lpstr>Diagram1</vt:lpstr>
      <vt:lpstr>Diagram2</vt:lpstr>
      <vt:lpstr>Diagram3</vt:lpstr>
      <vt:lpstr>Diagram4</vt:lpstr>
      <vt:lpstr>Diagram5</vt:lpstr>
      <vt:lpstr>Diagram6</vt:lpstr>
      <vt:lpstr>Diagram7</vt:lpstr>
      <vt:lpstr>Diagram8</vt:lpstr>
      <vt:lpstr>Diagram9</vt:lpstr>
      <vt:lpstr>Diagram10</vt:lpstr>
      <vt:lpstr>Diagram11</vt:lpstr>
      <vt:lpstr>Diagram12</vt:lpstr>
      <vt:lpstr>Diagram13</vt:lpstr>
      <vt:lpstr>Diagram14</vt:lpstr>
      <vt:lpstr>Diagram15</vt:lpstr>
      <vt:lpstr>Diagram16</vt:lpstr>
      <vt:lpstr>Diagram17</vt:lpstr>
      <vt:lpstr>Diagram18</vt:lpstr>
      <vt:lpstr>Diagram19</vt:lpstr>
      <vt:lpstr>Diagram20</vt:lpstr>
      <vt:lpstr>Diagram21</vt:lpstr>
      <vt:lpstr>Diagram22</vt:lpstr>
      <vt:lpstr>Diagram23</vt:lpstr>
      <vt:lpstr>Diagram24</vt:lpstr>
      <vt:lpstr>Diagram25</vt:lpstr>
      <vt:lpstr>Diagram26</vt:lpstr>
      <vt:lpstr>Diagram27</vt:lpstr>
      <vt:lpstr>Diagram28</vt:lpstr>
      <vt:lpstr>Diagram29</vt:lpstr>
      <vt:lpstr>Diagram30</vt:lpstr>
      <vt:lpstr>Diagram31</vt:lpstr>
      <vt:lpstr>Diagram32</vt:lpstr>
      <vt:lpstr>Diagram33</vt:lpstr>
      <vt:lpstr>Diagram34</vt:lpstr>
      <vt:lpstr>Diagram35</vt:lpstr>
      <vt:lpstr>Diagram36</vt:lpstr>
      <vt:lpstr>Diagram37</vt:lpstr>
      <vt:lpstr>Diagram38</vt:lpstr>
      <vt:lpstr>Diagram39</vt:lpstr>
      <vt:lpstr>Diagram40</vt:lpstr>
      <vt:lpstr>Diagram41</vt:lpstr>
      <vt:lpstr>Diagram42</vt:lpstr>
      <vt:lpstr>Diagram43</vt:lpstr>
      <vt:lpstr>Diagram44</vt:lpstr>
      <vt:lpstr>Diagram45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Lindell Hagelin, Kajsa</cp:lastModifiedBy>
  <cp:revision/>
  <dcterms:created xsi:type="dcterms:W3CDTF">2018-02-26T12:23:23Z</dcterms:created>
  <dcterms:modified xsi:type="dcterms:W3CDTF">2025-09-12T09:13:57Z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0x010100F6021A4AC926734895EFB7336111A578</vt:lpwstr>
  </property>
  <property fmtid="{D5CDD505-2E9C-101B-9397-08002B2CF9AE}" pid="3" name="TaxKeyword">
    <vt:lpwstr/>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y fmtid="{D5CDD505-2E9C-101B-9397-08002B2CF9AE}" pid="7" name="ComplianceAssetId">
    <vt:lpwstr/>
  </property>
  <property fmtid="{D5CDD505-2E9C-101B-9397-08002B2CF9AE}" pid="8" name="MediaServiceImageTags">
    <vt:lpwstr/>
  </property>
</Properties>
</file>