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chartsheets/sheet1.xml" ContentType="application/vnd.openxmlformats-officedocument.spreadsheetml.chartsheet+xml"/>
  <Override PartName="/xl/worksheets/sheet1.xml" ContentType="application/vnd.openxmlformats-officedocument.spreadsheetml.worksheet+xml"/>
  <Override PartName="/xl/chartsheets/sheet2.xml" ContentType="application/vnd.openxmlformats-officedocument.spreadsheetml.chartsheet+xml"/>
  <Override PartName="/xl/worksheets/sheet2.xml" ContentType="application/vnd.openxmlformats-officedocument.spreadsheetml.worksheet+xml"/>
  <Override PartName="/xl/chartsheets/sheet3.xml" ContentType="application/vnd.openxmlformats-officedocument.spreadsheetml.chartsheet+xml"/>
  <Override PartName="/xl/worksheets/sheet3.xml" ContentType="application/vnd.openxmlformats-officedocument.spreadsheetml.worksheet+xml"/>
  <Override PartName="/xl/chartsheets/sheet4.xml" ContentType="application/vnd.openxmlformats-officedocument.spreadsheetml.chartsheet+xml"/>
  <Override PartName="/xl/worksheets/sheet4.xml" ContentType="application/vnd.openxmlformats-officedocument.spreadsheetml.worksheet+xml"/>
  <Override PartName="/xl/chartsheets/sheet5.xml" ContentType="application/vnd.openxmlformats-officedocument.spreadsheetml.chartsheet+xml"/>
  <Override PartName="/xl/worksheets/sheet5.xml" ContentType="application/vnd.openxmlformats-officedocument.spreadsheetml.worksheet+xml"/>
  <Override PartName="/xl/chartsheets/sheet6.xml" ContentType="application/vnd.openxmlformats-officedocument.spreadsheetml.chartsheet+xml"/>
  <Override PartName="/xl/worksheets/sheet6.xml" ContentType="application/vnd.openxmlformats-officedocument.spreadsheetml.worksheet+xml"/>
  <Override PartName="/xl/chartsheets/sheet7.xml" ContentType="application/vnd.openxmlformats-officedocument.spreadsheetml.chartsheet+xml"/>
  <Override PartName="/xl/worksheets/sheet7.xml" ContentType="application/vnd.openxmlformats-officedocument.spreadsheetml.worksheet+xml"/>
  <Override PartName="/xl/chartsheets/sheet8.xml" ContentType="application/vnd.openxmlformats-officedocument.spreadsheetml.chartsheet+xml"/>
  <Override PartName="/xl/worksheets/sheet8.xml" ContentType="application/vnd.openxmlformats-officedocument.spreadsheetml.worksheet+xml"/>
  <Override PartName="/xl/chartsheets/sheet9.xml" ContentType="application/vnd.openxmlformats-officedocument.spreadsheetml.chartsheet+xml"/>
  <Override PartName="/xl/worksheets/sheet9.xml" ContentType="application/vnd.openxmlformats-officedocument.spreadsheetml.worksheet+xml"/>
  <Override PartName="/xl/chartsheets/sheet10.xml" ContentType="application/vnd.openxmlformats-officedocument.spreadsheetml.chartsheet+xml"/>
  <Override PartName="/xl/worksheets/sheet10.xml" ContentType="application/vnd.openxmlformats-officedocument.spreadsheetml.worksheet+xml"/>
  <Override PartName="/xl/chartsheets/sheet11.xml" ContentType="application/vnd.openxmlformats-officedocument.spreadsheetml.chartsheet+xml"/>
  <Override PartName="/xl/worksheets/sheet11.xml" ContentType="application/vnd.openxmlformats-officedocument.spreadsheetml.worksheet+xml"/>
  <Override PartName="/xl/chartsheets/sheet12.xml" ContentType="application/vnd.openxmlformats-officedocument.spreadsheetml.chartsheet+xml"/>
  <Override PartName="/xl/worksheets/sheet12.xml" ContentType="application/vnd.openxmlformats-officedocument.spreadsheetml.worksheet+xml"/>
  <Override PartName="/xl/chartsheets/sheet13.xml" ContentType="application/vnd.openxmlformats-officedocument.spreadsheetml.chartsheet+xml"/>
  <Override PartName="/xl/worksheets/sheet13.xml" ContentType="application/vnd.openxmlformats-officedocument.spreadsheetml.worksheet+xml"/>
  <Override PartName="/xl/chartsheets/sheet14.xml" ContentType="application/vnd.openxmlformats-officedocument.spreadsheetml.chartsheet+xml"/>
  <Override PartName="/xl/worksheets/sheet14.xml" ContentType="application/vnd.openxmlformats-officedocument.spreadsheetml.worksheet+xml"/>
  <Override PartName="/xl/chartsheets/sheet15.xml" ContentType="application/vnd.openxmlformats-officedocument.spreadsheetml.chartsheet+xml"/>
  <Override PartName="/xl/worksheets/sheet15.xml" ContentType="application/vnd.openxmlformats-officedocument.spreadsheetml.worksheet+xml"/>
  <Override PartName="/xl/chartsheets/sheet16.xml" ContentType="application/vnd.openxmlformats-officedocument.spreadsheetml.chartsheet+xml"/>
  <Override PartName="/xl/worksheets/sheet16.xml" ContentType="application/vnd.openxmlformats-officedocument.spreadsheetml.worksheet+xml"/>
  <Override PartName="/xl/chartsheets/sheet17.xml" ContentType="application/vnd.openxmlformats-officedocument.spreadsheetml.chartsheet+xml"/>
  <Override PartName="/xl/worksheets/sheet17.xml" ContentType="application/vnd.openxmlformats-officedocument.spreadsheetml.worksheet+xml"/>
  <Override PartName="/xl/chartsheets/sheet18.xml" ContentType="application/vnd.openxmlformats-officedocument.spreadsheetml.chartsheet+xml"/>
  <Override PartName="/xl/worksheets/sheet18.xml" ContentType="application/vnd.openxmlformats-officedocument.spreadsheetml.worksheet+xml"/>
  <Override PartName="/xl/chartsheets/sheet19.xml" ContentType="application/vnd.openxmlformats-officedocument.spreadsheetml.chartsheet+xml"/>
  <Override PartName="/xl/worksheets/sheet19.xml" ContentType="application/vnd.openxmlformats-officedocument.spreadsheetml.worksheet+xml"/>
  <Override PartName="/xl/chartsheets/sheet20.xml" ContentType="application/vnd.openxmlformats-officedocument.spreadsheetml.chartsheet+xml"/>
  <Override PartName="/xl/worksheets/sheet20.xml" ContentType="application/vnd.openxmlformats-officedocument.spreadsheetml.worksheet+xml"/>
  <Override PartName="/xl/chartsheets/sheet21.xml" ContentType="application/vnd.openxmlformats-officedocument.spreadsheetml.chartsheet+xml"/>
  <Override PartName="/xl/worksheets/sheet21.xml" ContentType="application/vnd.openxmlformats-officedocument.spreadsheetml.worksheet+xml"/>
  <Override PartName="/xl/chartsheets/sheet22.xml" ContentType="application/vnd.openxmlformats-officedocument.spreadsheetml.chartsheet+xml"/>
  <Override PartName="/xl/worksheets/sheet22.xml" ContentType="application/vnd.openxmlformats-officedocument.spreadsheetml.worksheet+xml"/>
  <Override PartName="/xl/chartsheets/sheet23.xml" ContentType="application/vnd.openxmlformats-officedocument.spreadsheetml.chartsheet+xml"/>
  <Override PartName="/xl/worksheets/sheet23.xml" ContentType="application/vnd.openxmlformats-officedocument.spreadsheetml.worksheet+xml"/>
  <Override PartName="/xl/chartsheets/sheet24.xml" ContentType="application/vnd.openxmlformats-officedocument.spreadsheetml.chartsheet+xml"/>
  <Override PartName="/xl/worksheets/sheet24.xml" ContentType="application/vnd.openxmlformats-officedocument.spreadsheetml.worksheet+xml"/>
  <Override PartName="/xl/chartsheets/sheet25.xml" ContentType="application/vnd.openxmlformats-officedocument.spreadsheetml.chartsheet+xml"/>
  <Override PartName="/xl/worksheets/sheet25.xml" ContentType="application/vnd.openxmlformats-officedocument.spreadsheetml.worksheet+xml"/>
  <Override PartName="/xl/chartsheets/sheet26.xml" ContentType="application/vnd.openxmlformats-officedocument.spreadsheetml.chartsheet+xml"/>
  <Override PartName="/xl/worksheets/sheet26.xml" ContentType="application/vnd.openxmlformats-officedocument.spreadsheetml.worksheet+xml"/>
  <Override PartName="/xl/chartsheets/sheet27.xml" ContentType="application/vnd.openxmlformats-officedocument.spreadsheetml.chartsheet+xml"/>
  <Override PartName="/xl/chartsheets/sheet28.xml" ContentType="application/vnd.openxmlformats-officedocument.spreadsheetml.chartsheet+xml"/>
  <Override PartName="/xl/worksheets/sheet27.xml" ContentType="application/vnd.openxmlformats-officedocument.spreadsheetml.worksheet+xml"/>
  <Override PartName="/xl/chartsheets/sheet29.xml" ContentType="application/vnd.openxmlformats-officedocument.spreadsheetml.chartsheet+xml"/>
  <Override PartName="/xl/worksheets/sheet28.xml" ContentType="application/vnd.openxmlformats-officedocument.spreadsheetml.worksheet+xml"/>
  <Override PartName="/xl/chartsheets/sheet30.xml" ContentType="application/vnd.openxmlformats-officedocument.spreadsheetml.chartsheet+xml"/>
  <Override PartName="/xl/worksheets/sheet29.xml" ContentType="application/vnd.openxmlformats-officedocument.spreadsheetml.worksheet+xml"/>
  <Override PartName="/xl/chartsheets/sheet31.xml" ContentType="application/vnd.openxmlformats-officedocument.spreadsheetml.chartsheet+xml"/>
  <Override PartName="/xl/worksheets/sheet30.xml" ContentType="application/vnd.openxmlformats-officedocument.spreadsheetml.worksheet+xml"/>
  <Override PartName="/xl/chartsheets/sheet32.xml" ContentType="application/vnd.openxmlformats-officedocument.spreadsheetml.chartsheet+xml"/>
  <Override PartName="/xl/worksheets/sheet31.xml" ContentType="application/vnd.openxmlformats-officedocument.spreadsheetml.worksheet+xml"/>
  <Override PartName="/xl/chartsheets/sheet33.xml" ContentType="application/vnd.openxmlformats-officedocument.spreadsheetml.chartsheet+xml"/>
  <Override PartName="/xl/worksheets/sheet32.xml" ContentType="application/vnd.openxmlformats-officedocument.spreadsheetml.worksheet+xml"/>
  <Override PartName="/xl/chartsheets/sheet34.xml" ContentType="application/vnd.openxmlformats-officedocument.spreadsheetml.chartsheet+xml"/>
  <Override PartName="/xl/worksheets/sheet33.xml" ContentType="application/vnd.openxmlformats-officedocument.spreadsheetml.worksheet+xml"/>
  <Override PartName="/xl/chartsheets/sheet35.xml" ContentType="application/vnd.openxmlformats-officedocument.spreadsheetml.chartsheet+xml"/>
  <Override PartName="/xl/worksheets/sheet34.xml" ContentType="application/vnd.openxmlformats-officedocument.spreadsheetml.worksheet+xml"/>
  <Override PartName="/xl/chartsheets/sheet36.xml" ContentType="application/vnd.openxmlformats-officedocument.spreadsheetml.chartsheet+xml"/>
  <Override PartName="/xl/worksheets/sheet35.xml" ContentType="application/vnd.openxmlformats-officedocument.spreadsheetml.worksheet+xml"/>
  <Override PartName="/xl/chartsheets/sheet37.xml" ContentType="application/vnd.openxmlformats-officedocument.spreadsheetml.chartsheet+xml"/>
  <Override PartName="/xl/worksheets/sheet36.xml" ContentType="application/vnd.openxmlformats-officedocument.spreadsheetml.worksheet+xml"/>
  <Override PartName="/xl/chartsheets/sheet38.xml" ContentType="application/vnd.openxmlformats-officedocument.spreadsheetml.chartsheet+xml"/>
  <Override PartName="/xl/worksheets/sheet37.xml" ContentType="application/vnd.openxmlformats-officedocument.spreadsheetml.worksheet+xml"/>
  <Override PartName="/xl/chartsheets/sheet39.xml" ContentType="application/vnd.openxmlformats-officedocument.spreadsheetml.chartsheet+xml"/>
  <Override PartName="/xl/worksheets/sheet38.xml" ContentType="application/vnd.openxmlformats-officedocument.spreadsheetml.worksheet+xml"/>
  <Override PartName="/xl/chartsheets/sheet40.xml" ContentType="application/vnd.openxmlformats-officedocument.spreadsheetml.chartsheet+xml"/>
  <Override PartName="/xl/worksheets/sheet39.xml" ContentType="application/vnd.openxmlformats-officedocument.spreadsheetml.worksheet+xml"/>
  <Override PartName="/xl/chartsheets/sheet41.xml" ContentType="application/vnd.openxmlformats-officedocument.spreadsheetml.chartsheet+xml"/>
  <Override PartName="/xl/worksheets/sheet40.xml" ContentType="application/vnd.openxmlformats-officedocument.spreadsheetml.worksheet+xml"/>
  <Override PartName="/xl/chartsheets/sheet42.xml" ContentType="application/vnd.openxmlformats-officedocument.spreadsheetml.chartsheet+xml"/>
  <Override PartName="/xl/worksheets/sheet41.xml" ContentType="application/vnd.openxmlformats-officedocument.spreadsheetml.worksheet+xml"/>
  <Override PartName="/xl/chartsheets/sheet43.xml" ContentType="application/vnd.openxmlformats-officedocument.spreadsheetml.chartsheet+xml"/>
  <Override PartName="/xl/worksheets/sheet42.xml" ContentType="application/vnd.openxmlformats-officedocument.spreadsheetml.worksheet+xml"/>
  <Override PartName="/xl/chartsheets/sheet44.xml" ContentType="application/vnd.openxmlformats-officedocument.spreadsheetml.chartsheet+xml"/>
  <Override PartName="/xl/worksheets/sheet43.xml" ContentType="application/vnd.openxmlformats-officedocument.spreadsheetml.worksheet+xml"/>
  <Override PartName="/xl/chartsheets/sheet45.xml" ContentType="application/vnd.openxmlformats-officedocument.spreadsheetml.chartsheet+xml"/>
  <Override PartName="/xl/worksheets/sheet4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heme/themeOverride1.xml" ContentType="application/vnd.openxmlformats-officedocument.themeOverrid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theme/themeOverride2.xml" ContentType="application/vnd.openxmlformats-officedocument.themeOverride+xml"/>
  <Override PartName="/xl/drawings/drawing3.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theme/themeOverride3.xml" ContentType="application/vnd.openxmlformats-officedocument.themeOverride+xml"/>
  <Override PartName="/xl/drawings/drawing4.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theme/themeOverride4.xml" ContentType="application/vnd.openxmlformats-officedocument.themeOverride+xml"/>
  <Override PartName="/xl/drawings/drawing5.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theme/themeOverride5.xml" ContentType="application/vnd.openxmlformats-officedocument.themeOverride+xml"/>
  <Override PartName="/xl/drawings/drawing6.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theme/themeOverride6.xml" ContentType="application/vnd.openxmlformats-officedocument.themeOverride+xml"/>
  <Override PartName="/xl/drawings/drawing7.xml" ContentType="application/vnd.openxmlformats-officedocument.drawing+xml"/>
  <Override PartName="/xl/charts/chart7.xml" ContentType="application/vnd.openxmlformats-officedocument.drawingml.chart+xml"/>
  <Override PartName="/xl/drawings/drawing8.xml" ContentType="application/vnd.openxmlformats-officedocument.drawing+xml"/>
  <Override PartName="/xl/charts/chart8.xml" ContentType="application/vnd.openxmlformats-officedocument.drawingml.chart+xml"/>
  <Override PartName="/xl/charts/style7.xml" ContentType="application/vnd.ms-office.chartstyle+xml"/>
  <Override PartName="/xl/charts/colors7.xml" ContentType="application/vnd.ms-office.chartcolorstyle+xml"/>
  <Override PartName="/xl/theme/themeOverride7.xml" ContentType="application/vnd.openxmlformats-officedocument.themeOverride+xml"/>
  <Override PartName="/xl/drawings/drawing9.xml" ContentType="application/vnd.openxmlformats-officedocument.drawing+xml"/>
  <Override PartName="/xl/charts/chart9.xml" ContentType="application/vnd.openxmlformats-officedocument.drawingml.chart+xml"/>
  <Override PartName="/xl/charts/style8.xml" ContentType="application/vnd.ms-office.chartstyle+xml"/>
  <Override PartName="/xl/charts/colors8.xml" ContentType="application/vnd.ms-office.chartcolorstyle+xml"/>
  <Override PartName="/xl/theme/themeOverride8.xml" ContentType="application/vnd.openxmlformats-officedocument.themeOverride+xml"/>
  <Override PartName="/xl/drawings/drawing10.xml" ContentType="application/vnd.openxmlformats-officedocument.drawing+xml"/>
  <Override PartName="/xl/charts/chart10.xml" ContentType="application/vnd.openxmlformats-officedocument.drawingml.chart+xml"/>
  <Override PartName="/xl/charts/style9.xml" ContentType="application/vnd.ms-office.chartstyle+xml"/>
  <Override PartName="/xl/charts/colors9.xml" ContentType="application/vnd.ms-office.chartcolorstyle+xml"/>
  <Override PartName="/xl/theme/themeOverride9.xml" ContentType="application/vnd.openxmlformats-officedocument.themeOverride+xml"/>
  <Override PartName="/xl/drawings/drawing11.xml" ContentType="application/vnd.openxmlformats-officedocument.drawing+xml"/>
  <Override PartName="/xl/charts/chart11.xml" ContentType="application/vnd.openxmlformats-officedocument.drawingml.chart+xml"/>
  <Override PartName="/xl/charts/style10.xml" ContentType="application/vnd.ms-office.chartstyle+xml"/>
  <Override PartName="/xl/charts/colors10.xml" ContentType="application/vnd.ms-office.chartcolorstyle+xml"/>
  <Override PartName="/xl/theme/themeOverride10.xml" ContentType="application/vnd.openxmlformats-officedocument.themeOverride+xml"/>
  <Override PartName="/xl/drawings/drawing12.xml" ContentType="application/vnd.openxmlformats-officedocument.drawingml.chartshapes+xml"/>
  <Override PartName="/xl/drawings/drawing13.xml" ContentType="application/vnd.openxmlformats-officedocument.drawing+xml"/>
  <Override PartName="/xl/charts/chart12.xml" ContentType="application/vnd.openxmlformats-officedocument.drawingml.chart+xml"/>
  <Override PartName="/xl/charts/style11.xml" ContentType="application/vnd.ms-office.chartstyle+xml"/>
  <Override PartName="/xl/charts/colors11.xml" ContentType="application/vnd.ms-office.chartcolorstyle+xml"/>
  <Override PartName="/xl/theme/themeOverride11.xml" ContentType="application/vnd.openxmlformats-officedocument.themeOverride+xml"/>
  <Override PartName="/xl/drawings/drawing14.xml" ContentType="application/vnd.openxmlformats-officedocument.drawing+xml"/>
  <Override PartName="/xl/charts/chart13.xml" ContentType="application/vnd.openxmlformats-officedocument.drawingml.chart+xml"/>
  <Override PartName="/xl/charts/style12.xml" ContentType="application/vnd.ms-office.chartstyle+xml"/>
  <Override PartName="/xl/charts/colors12.xml" ContentType="application/vnd.ms-office.chartcolorstyle+xml"/>
  <Override PartName="/xl/theme/themeOverride12.xml" ContentType="application/vnd.openxmlformats-officedocument.themeOverride+xml"/>
  <Override PartName="/xl/drawings/drawing15.xml" ContentType="application/vnd.openxmlformats-officedocument.drawing+xml"/>
  <Override PartName="/xl/charts/chart14.xml" ContentType="application/vnd.openxmlformats-officedocument.drawingml.chart+xml"/>
  <Override PartName="/xl/charts/style13.xml" ContentType="application/vnd.ms-office.chartstyle+xml"/>
  <Override PartName="/xl/charts/colors13.xml" ContentType="application/vnd.ms-office.chartcolorstyle+xml"/>
  <Override PartName="/xl/theme/themeOverride13.xml" ContentType="application/vnd.openxmlformats-officedocument.themeOverride+xml"/>
  <Override PartName="/xl/drawings/drawing16.xml" ContentType="application/vnd.openxmlformats-officedocument.drawing+xml"/>
  <Override PartName="/xl/charts/chart15.xml" ContentType="application/vnd.openxmlformats-officedocument.drawingml.chart+xml"/>
  <Override PartName="/xl/charts/style14.xml" ContentType="application/vnd.ms-office.chartstyle+xml"/>
  <Override PartName="/xl/charts/colors14.xml" ContentType="application/vnd.ms-office.chartcolorstyle+xml"/>
  <Override PartName="/xl/theme/themeOverride14.xml" ContentType="application/vnd.openxmlformats-officedocument.themeOverride+xml"/>
  <Override PartName="/xl/drawings/drawing17.xml" ContentType="application/vnd.openxmlformats-officedocument.drawing+xml"/>
  <Override PartName="/xl/charts/chart16.xml" ContentType="application/vnd.openxmlformats-officedocument.drawingml.chart+xml"/>
  <Override PartName="/xl/charts/style15.xml" ContentType="application/vnd.ms-office.chartstyle+xml"/>
  <Override PartName="/xl/charts/colors15.xml" ContentType="application/vnd.ms-office.chartcolorstyle+xml"/>
  <Override PartName="/xl/theme/themeOverride15.xml" ContentType="application/vnd.openxmlformats-officedocument.themeOverride+xml"/>
  <Override PartName="/xl/drawings/drawing18.xml" ContentType="application/vnd.openxmlformats-officedocument.drawing+xml"/>
  <Override PartName="/xl/charts/chart17.xml" ContentType="application/vnd.openxmlformats-officedocument.drawingml.chart+xml"/>
  <Override PartName="/xl/charts/style16.xml" ContentType="application/vnd.ms-office.chartstyle+xml"/>
  <Override PartName="/xl/charts/colors16.xml" ContentType="application/vnd.ms-office.chartcolorstyle+xml"/>
  <Override PartName="/xl/theme/themeOverride16.xml" ContentType="application/vnd.openxmlformats-officedocument.themeOverride+xml"/>
  <Override PartName="/xl/drawings/drawing19.xml" ContentType="application/vnd.openxmlformats-officedocument.drawing+xml"/>
  <Override PartName="/xl/charts/chart18.xml" ContentType="application/vnd.openxmlformats-officedocument.drawingml.chart+xml"/>
  <Override PartName="/xl/charts/style17.xml" ContentType="application/vnd.ms-office.chartstyle+xml"/>
  <Override PartName="/xl/charts/colors17.xml" ContentType="application/vnd.ms-office.chartcolorstyle+xml"/>
  <Override PartName="/xl/drawings/drawing20.xml" ContentType="application/vnd.openxmlformats-officedocument.drawing+xml"/>
  <Override PartName="/xl/charts/chart19.xml" ContentType="application/vnd.openxmlformats-officedocument.drawingml.chart+xml"/>
  <Override PartName="/xl/charts/style18.xml" ContentType="application/vnd.ms-office.chartstyle+xml"/>
  <Override PartName="/xl/charts/colors18.xml" ContentType="application/vnd.ms-office.chartcolorstyle+xml"/>
  <Override PartName="/xl/theme/themeOverride17.xml" ContentType="application/vnd.openxmlformats-officedocument.themeOverride+xml"/>
  <Override PartName="/xl/drawings/drawing21.xml" ContentType="application/vnd.openxmlformats-officedocument.drawing+xml"/>
  <Override PartName="/xl/charts/chart20.xml" ContentType="application/vnd.openxmlformats-officedocument.drawingml.chart+xml"/>
  <Override PartName="/xl/charts/style19.xml" ContentType="application/vnd.ms-office.chartstyle+xml"/>
  <Override PartName="/xl/charts/colors19.xml" ContentType="application/vnd.ms-office.chartcolorstyle+xml"/>
  <Override PartName="/xl/theme/themeOverride18.xml" ContentType="application/vnd.openxmlformats-officedocument.themeOverride+xml"/>
  <Override PartName="/xl/drawings/drawing22.xml" ContentType="application/vnd.openxmlformats-officedocument.drawing+xml"/>
  <Override PartName="/xl/charts/chart21.xml" ContentType="application/vnd.openxmlformats-officedocument.drawingml.chart+xml"/>
  <Override PartName="/xl/charts/style20.xml" ContentType="application/vnd.ms-office.chartstyle+xml"/>
  <Override PartName="/xl/charts/colors20.xml" ContentType="application/vnd.ms-office.chartcolorstyle+xml"/>
  <Override PartName="/xl/theme/themeOverride19.xml" ContentType="application/vnd.openxmlformats-officedocument.themeOverride+xml"/>
  <Override PartName="/xl/drawings/drawing23.xml" ContentType="application/vnd.openxmlformats-officedocument.drawing+xml"/>
  <Override PartName="/xl/charts/chart22.xml" ContentType="application/vnd.openxmlformats-officedocument.drawingml.chart+xml"/>
  <Override PartName="/xl/charts/style21.xml" ContentType="application/vnd.ms-office.chartstyle+xml"/>
  <Override PartName="/xl/charts/colors21.xml" ContentType="application/vnd.ms-office.chartcolorstyle+xml"/>
  <Override PartName="/xl/drawings/drawing24.xml" ContentType="application/vnd.openxmlformats-officedocument.drawing+xml"/>
  <Override PartName="/xl/charts/chart23.xml" ContentType="application/vnd.openxmlformats-officedocument.drawingml.chart+xml"/>
  <Override PartName="/xl/charts/style22.xml" ContentType="application/vnd.ms-office.chartstyle+xml"/>
  <Override PartName="/xl/charts/colors22.xml" ContentType="application/vnd.ms-office.chartcolorstyle+xml"/>
  <Override PartName="/xl/theme/themeOverride20.xml" ContentType="application/vnd.openxmlformats-officedocument.themeOverride+xml"/>
  <Override PartName="/xl/drawings/drawing25.xml" ContentType="application/vnd.openxmlformats-officedocument.drawing+xml"/>
  <Override PartName="/xl/charts/chart24.xml" ContentType="application/vnd.openxmlformats-officedocument.drawingml.chart+xml"/>
  <Override PartName="/xl/charts/style23.xml" ContentType="application/vnd.ms-office.chartstyle+xml"/>
  <Override PartName="/xl/charts/colors23.xml" ContentType="application/vnd.ms-office.chartcolorstyle+xml"/>
  <Override PartName="/xl/drawings/drawing26.xml" ContentType="application/vnd.openxmlformats-officedocument.drawing+xml"/>
  <Override PartName="/xl/charts/chart25.xml" ContentType="application/vnd.openxmlformats-officedocument.drawingml.chart+xml"/>
  <Override PartName="/xl/charts/style24.xml" ContentType="application/vnd.ms-office.chartstyle+xml"/>
  <Override PartName="/xl/charts/colors24.xml" ContentType="application/vnd.ms-office.chartcolorstyle+xml"/>
  <Override PartName="/xl/drawings/drawing27.xml" ContentType="application/vnd.openxmlformats-officedocument.drawing+xml"/>
  <Override PartName="/xl/charts/chart26.xml" ContentType="application/vnd.openxmlformats-officedocument.drawingml.chart+xml"/>
  <Override PartName="/xl/charts/style25.xml" ContentType="application/vnd.ms-office.chartstyle+xml"/>
  <Override PartName="/xl/charts/colors25.xml" ContentType="application/vnd.ms-office.chartcolorstyle+xml"/>
  <Override PartName="/xl/theme/themeOverride21.xml" ContentType="application/vnd.openxmlformats-officedocument.themeOverride+xml"/>
  <Override PartName="/xl/drawings/drawing28.xml" ContentType="application/vnd.openxmlformats-officedocument.drawing+xml"/>
  <Override PartName="/xl/charts/chart27.xml" ContentType="application/vnd.openxmlformats-officedocument.drawingml.chart+xml"/>
  <Override PartName="/xl/charts/style26.xml" ContentType="application/vnd.ms-office.chartstyle+xml"/>
  <Override PartName="/xl/charts/colors26.xml" ContentType="application/vnd.ms-office.chartcolorstyle+xml"/>
  <Override PartName="/xl/theme/themeOverride22.xml" ContentType="application/vnd.openxmlformats-officedocument.themeOverride+xml"/>
  <Override PartName="/xl/drawings/drawing29.xml" ContentType="application/vnd.openxmlformats-officedocument.drawingml.chartshapes+xml"/>
  <Override PartName="/xl/drawings/drawing30.xml" ContentType="application/vnd.openxmlformats-officedocument.drawing+xml"/>
  <Override PartName="/xl/charts/chart28.xml" ContentType="application/vnd.openxmlformats-officedocument.drawingml.chart+xml"/>
  <Override PartName="/xl/charts/style27.xml" ContentType="application/vnd.ms-office.chartstyle+xml"/>
  <Override PartName="/xl/charts/colors27.xml" ContentType="application/vnd.ms-office.chartcolorstyle+xml"/>
  <Override PartName="/xl/drawings/drawing31.xml" ContentType="application/vnd.openxmlformats-officedocument.drawing+xml"/>
  <Override PartName="/xl/charts/chart29.xml" ContentType="application/vnd.openxmlformats-officedocument.drawingml.chart+xml"/>
  <Override PartName="/xl/charts/style28.xml" ContentType="application/vnd.ms-office.chartstyle+xml"/>
  <Override PartName="/xl/charts/colors28.xml" ContentType="application/vnd.ms-office.chartcolorstyle+xml"/>
  <Override PartName="/xl/drawings/drawing32.xml" ContentType="application/vnd.openxmlformats-officedocument.drawing+xml"/>
  <Override PartName="/xl/charts/chart30.xml" ContentType="application/vnd.openxmlformats-officedocument.drawingml.chart+xml"/>
  <Override PartName="/xl/charts/style29.xml" ContentType="application/vnd.ms-office.chartstyle+xml"/>
  <Override PartName="/xl/charts/colors29.xml" ContentType="application/vnd.ms-office.chartcolorstyle+xml"/>
  <Override PartName="/xl/theme/themeOverride23.xml" ContentType="application/vnd.openxmlformats-officedocument.themeOverride+xml"/>
  <Override PartName="/xl/drawings/drawing33.xml" ContentType="application/vnd.openxmlformats-officedocument.drawing+xml"/>
  <Override PartName="/xl/charts/chart31.xml" ContentType="application/vnd.openxmlformats-officedocument.drawingml.chart+xml"/>
  <Override PartName="/xl/charts/style30.xml" ContentType="application/vnd.ms-office.chartstyle+xml"/>
  <Override PartName="/xl/charts/colors30.xml" ContentType="application/vnd.ms-office.chartcolorstyle+xml"/>
  <Override PartName="/xl/theme/themeOverride24.xml" ContentType="application/vnd.openxmlformats-officedocument.themeOverride+xml"/>
  <Override PartName="/xl/charts/chart32.xml" ContentType="application/vnd.openxmlformats-officedocument.drawingml.chart+xml"/>
  <Override PartName="/xl/charts/style31.xml" ContentType="application/vnd.ms-office.chartstyle+xml"/>
  <Override PartName="/xl/charts/colors31.xml" ContentType="application/vnd.ms-office.chartcolorstyle+xml"/>
  <Override PartName="/xl/theme/themeOverride25.xml" ContentType="application/vnd.openxmlformats-officedocument.themeOverride+xml"/>
  <Override PartName="/xl/charts/chart33.xml" ContentType="application/vnd.openxmlformats-officedocument.drawingml.chart+xml"/>
  <Override PartName="/xl/charts/style32.xml" ContentType="application/vnd.ms-office.chartstyle+xml"/>
  <Override PartName="/xl/charts/colors32.xml" ContentType="application/vnd.ms-office.chartcolorstyle+xml"/>
  <Override PartName="/xl/theme/themeOverride26.xml" ContentType="application/vnd.openxmlformats-officedocument.themeOverride+xml"/>
  <Override PartName="/xl/charts/chart34.xml" ContentType="application/vnd.openxmlformats-officedocument.drawingml.chart+xml"/>
  <Override PartName="/xl/charts/style33.xml" ContentType="application/vnd.ms-office.chartstyle+xml"/>
  <Override PartName="/xl/charts/colors33.xml" ContentType="application/vnd.ms-office.chartcolorstyle+xml"/>
  <Override PartName="/xl/theme/themeOverride27.xml" ContentType="application/vnd.openxmlformats-officedocument.themeOverride+xml"/>
  <Override PartName="/xl/charts/chart35.xml" ContentType="application/vnd.openxmlformats-officedocument.drawingml.chart+xml"/>
  <Override PartName="/xl/charts/style34.xml" ContentType="application/vnd.ms-office.chartstyle+xml"/>
  <Override PartName="/xl/charts/colors34.xml" ContentType="application/vnd.ms-office.chartcolorstyle+xml"/>
  <Override PartName="/xl/theme/themeOverride28.xml" ContentType="application/vnd.openxmlformats-officedocument.themeOverride+xml"/>
  <Override PartName="/xl/drawings/drawing34.xml" ContentType="application/vnd.openxmlformats-officedocument.drawing+xml"/>
  <Override PartName="/xl/charts/chart36.xml" ContentType="application/vnd.openxmlformats-officedocument.drawingml.chart+xml"/>
  <Override PartName="/xl/charts/style35.xml" ContentType="application/vnd.ms-office.chartstyle+xml"/>
  <Override PartName="/xl/charts/colors35.xml" ContentType="application/vnd.ms-office.chartcolorstyle+xml"/>
  <Override PartName="/xl/theme/themeOverride29.xml" ContentType="application/vnd.openxmlformats-officedocument.themeOverride+xml"/>
  <Override PartName="/xl/drawings/drawing35.xml" ContentType="application/vnd.openxmlformats-officedocument.drawing+xml"/>
  <Override PartName="/xl/charts/chart37.xml" ContentType="application/vnd.openxmlformats-officedocument.drawingml.chart+xml"/>
  <Override PartName="/xl/charts/style36.xml" ContentType="application/vnd.ms-office.chartstyle+xml"/>
  <Override PartName="/xl/charts/colors36.xml" ContentType="application/vnd.ms-office.chartcolorstyle+xml"/>
  <Override PartName="/xl/theme/themeOverride30.xml" ContentType="application/vnd.openxmlformats-officedocument.themeOverride+xml"/>
  <Override PartName="/xl/drawings/drawing36.xml" ContentType="application/vnd.openxmlformats-officedocument.drawing+xml"/>
  <Override PartName="/xl/charts/chart38.xml" ContentType="application/vnd.openxmlformats-officedocument.drawingml.chart+xml"/>
  <Override PartName="/xl/charts/style37.xml" ContentType="application/vnd.ms-office.chartstyle+xml"/>
  <Override PartName="/xl/charts/colors37.xml" ContentType="application/vnd.ms-office.chartcolorstyle+xml"/>
  <Override PartName="/xl/drawings/drawing37.xml" ContentType="application/vnd.openxmlformats-officedocument.drawing+xml"/>
  <Override PartName="/xl/charts/chart39.xml" ContentType="application/vnd.openxmlformats-officedocument.drawingml.chart+xml"/>
  <Override PartName="/xl/charts/style38.xml" ContentType="application/vnd.ms-office.chartstyle+xml"/>
  <Override PartName="/xl/charts/colors38.xml" ContentType="application/vnd.ms-office.chartcolorstyle+xml"/>
  <Override PartName="/xl/drawings/drawing38.xml" ContentType="application/vnd.openxmlformats-officedocument.drawing+xml"/>
  <Override PartName="/xl/charts/chart40.xml" ContentType="application/vnd.openxmlformats-officedocument.drawingml.chart+xml"/>
  <Override PartName="/xl/charts/style39.xml" ContentType="application/vnd.ms-office.chartstyle+xml"/>
  <Override PartName="/xl/charts/colors39.xml" ContentType="application/vnd.ms-office.chartcolorstyle+xml"/>
  <Override PartName="/xl/theme/themeOverride31.xml" ContentType="application/vnd.openxmlformats-officedocument.themeOverride+xml"/>
  <Override PartName="/xl/drawings/drawing39.xml" ContentType="application/vnd.openxmlformats-officedocument.drawing+xml"/>
  <Override PartName="/xl/charts/chart41.xml" ContentType="application/vnd.openxmlformats-officedocument.drawingml.chart+xml"/>
  <Override PartName="/xl/charts/style40.xml" ContentType="application/vnd.ms-office.chartstyle+xml"/>
  <Override PartName="/xl/charts/colors40.xml" ContentType="application/vnd.ms-office.chartcolorstyle+xml"/>
  <Override PartName="/xl/drawings/drawing40.xml" ContentType="application/vnd.openxmlformats-officedocument.drawing+xml"/>
  <Override PartName="/xl/charts/chart42.xml" ContentType="application/vnd.openxmlformats-officedocument.drawingml.chart+xml"/>
  <Override PartName="/xl/charts/style41.xml" ContentType="application/vnd.ms-office.chartstyle+xml"/>
  <Override PartName="/xl/charts/colors41.xml" ContentType="application/vnd.ms-office.chartcolorstyle+xml"/>
  <Override PartName="/xl/drawings/drawing41.xml" ContentType="application/vnd.openxmlformats-officedocument.drawing+xml"/>
  <Override PartName="/xl/charts/chart43.xml" ContentType="application/vnd.openxmlformats-officedocument.drawingml.chart+xml"/>
  <Override PartName="/xl/charts/style42.xml" ContentType="application/vnd.ms-office.chartstyle+xml"/>
  <Override PartName="/xl/charts/colors42.xml" ContentType="application/vnd.ms-office.chartcolorstyle+xml"/>
  <Override PartName="/xl/theme/themeOverride32.xml" ContentType="application/vnd.openxmlformats-officedocument.themeOverride+xml"/>
  <Override PartName="/xl/drawings/drawing42.xml" ContentType="application/vnd.openxmlformats-officedocument.drawing+xml"/>
  <Override PartName="/xl/charts/chart44.xml" ContentType="application/vnd.openxmlformats-officedocument.drawingml.chart+xml"/>
  <Override PartName="/xl/charts/style43.xml" ContentType="application/vnd.ms-office.chartstyle+xml"/>
  <Override PartName="/xl/charts/colors43.xml" ContentType="application/vnd.ms-office.chartcolorstyle+xml"/>
  <Override PartName="/xl/theme/themeOverride33.xml" ContentType="application/vnd.openxmlformats-officedocument.themeOverride+xml"/>
  <Override PartName="/xl/drawings/drawing43.xml" ContentType="application/vnd.openxmlformats-officedocument.drawing+xml"/>
  <Override PartName="/xl/charts/chart45.xml" ContentType="application/vnd.openxmlformats-officedocument.drawingml.chart+xml"/>
  <Override PartName="/xl/charts/style44.xml" ContentType="application/vnd.ms-office.chartstyle+xml"/>
  <Override PartName="/xl/charts/colors44.xml" ContentType="application/vnd.ms-office.chartcolorstyle+xml"/>
  <Override PartName="/xl/theme/themeOverride34.xml" ContentType="application/vnd.openxmlformats-officedocument.themeOverride+xml"/>
  <Override PartName="/xl/drawings/drawing44.xml" ContentType="application/vnd.openxmlformats-officedocument.drawing+xml"/>
  <Override PartName="/xl/charts/chart46.xml" ContentType="application/vnd.openxmlformats-officedocument.drawingml.chart+xml"/>
  <Override PartName="/xl/charts/style45.xml" ContentType="application/vnd.ms-office.chartstyle+xml"/>
  <Override PartName="/xl/charts/colors45.xml" ContentType="application/vnd.ms-office.chartcolorstyle+xml"/>
  <Override PartName="/xl/drawings/drawing45.xml" ContentType="application/vnd.openxmlformats-officedocument.drawing+xml"/>
  <Override PartName="/xl/charts/chart47.xml" ContentType="application/vnd.openxmlformats-officedocument.drawingml.chart+xml"/>
  <Override PartName="/xl/charts/style46.xml" ContentType="application/vnd.ms-office.chartstyle+xml"/>
  <Override PartName="/xl/charts/colors46.xml" ContentType="application/vnd.ms-office.chartcolorstyle+xml"/>
  <Override PartName="/xl/theme/themeOverride35.xml" ContentType="application/vnd.openxmlformats-officedocument.themeOverride+xml"/>
  <Override PartName="/xl/drawings/drawing46.xml" ContentType="application/vnd.openxmlformats-officedocument.drawing+xml"/>
  <Override PartName="/xl/charts/chart48.xml" ContentType="application/vnd.openxmlformats-officedocument.drawingml.chart+xml"/>
  <Override PartName="/xl/charts/style47.xml" ContentType="application/vnd.ms-office.chartstyle+xml"/>
  <Override PartName="/xl/charts/colors47.xml" ContentType="application/vnd.ms-office.chartcolorstyle+xml"/>
  <Override PartName="/xl/theme/themeOverride36.xml" ContentType="application/vnd.openxmlformats-officedocument.themeOverride+xml"/>
  <Override PartName="/xl/drawings/drawing47.xml" ContentType="application/vnd.openxmlformats-officedocument.drawing+xml"/>
  <Override PartName="/xl/charts/chart49.xml" ContentType="application/vnd.openxmlformats-officedocument.drawingml.chart+xml"/>
  <Override PartName="/xl/charts/style48.xml" ContentType="application/vnd.ms-office.chartstyle+xml"/>
  <Override PartName="/xl/charts/colors48.xml" ContentType="application/vnd.ms-office.chartcolorstyle+xml"/>
  <Override PartName="/xl/theme/themeOverride37.xml" ContentType="application/vnd.openxmlformats-officedocument.themeOverride+xml"/>
  <Override PartName="/xl/drawings/drawing48.xml" ContentType="application/vnd.openxmlformats-officedocument.drawing+xml"/>
  <Override PartName="/xl/charts/chart50.xml" ContentType="application/vnd.openxmlformats-officedocument.drawingml.chart+xml"/>
  <Override PartName="/xl/charts/style49.xml" ContentType="application/vnd.ms-office.chartstyle+xml"/>
  <Override PartName="/xl/charts/colors49.xml" ContentType="application/vnd.ms-office.chartcolorstyle+xml"/>
  <Override PartName="/xl/theme/themeOverride38.xml" ContentType="application/vnd.openxmlformats-officedocument.themeOverride+xml"/>
  <Override PartName="/xl/drawings/drawing49.xml" ContentType="application/vnd.openxmlformats-officedocument.drawing+xml"/>
  <Override PartName="/xl/charts/chart51.xml" ContentType="application/vnd.openxmlformats-officedocument.drawingml.chart+xml"/>
  <Override PartName="/xl/charts/style50.xml" ContentType="application/vnd.ms-office.chartstyle+xml"/>
  <Override PartName="/xl/charts/colors50.xml" ContentType="application/vnd.ms-office.chartcolorstyle+xml"/>
  <Override PartName="/xl/theme/themeOverride39.xml" ContentType="application/vnd.openxmlformats-officedocument.themeOverrid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python.xml" ContentType="application/vnd.ms-excel.pyth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sfisportal.sharepoint.com/sites/Statistik-FrskringariSverige2014-2023/Delade dokument/Försäkringar i Sverige 2016-2025/"/>
    </mc:Choice>
  </mc:AlternateContent>
  <xr:revisionPtr revIDLastSave="540" documentId="8_{55486097-6A4C-4A60-946A-2B211D94F503}" xr6:coauthVersionLast="47" xr6:coauthVersionMax="47" xr10:uidLastSave="{EEBC259A-24A1-4606-B7B3-96B239A66859}"/>
  <bookViews>
    <workbookView xWindow="-108" yWindow="-108" windowWidth="30936" windowHeight="16776" tabRatio="829" firstSheet="74" activeTab="88" xr2:uid="{00000000-000D-0000-FFFF-FFFF00000000}"/>
  </bookViews>
  <sheets>
    <sheet name="Diagram1" sheetId="221" r:id="rId1"/>
    <sheet name="Data Dia 1" sheetId="163" r:id="rId2"/>
    <sheet name="Diagram2" sheetId="222" r:id="rId3"/>
    <sheet name="Data Dia 2" sheetId="165" r:id="rId4"/>
    <sheet name="Diagram3" sheetId="223" r:id="rId5"/>
    <sheet name="Data Dia 3" sheetId="96" r:id="rId6"/>
    <sheet name="Diagram4" sheetId="224" r:id="rId7"/>
    <sheet name="Data Dia 4" sheetId="98" r:id="rId8"/>
    <sheet name="Diagram5" sheetId="225" r:id="rId9"/>
    <sheet name="Data Dia 5" sheetId="119" r:id="rId10"/>
    <sheet name="Diagram6" sheetId="226" r:id="rId11"/>
    <sheet name="Data Dia 6" sheetId="117" r:id="rId12"/>
    <sheet name="Diagram7" sheetId="227" r:id="rId13"/>
    <sheet name="Data Dia 7" sheetId="115" r:id="rId14"/>
    <sheet name="Diagram8" sheetId="228" r:id="rId15"/>
    <sheet name="Data Dia 8" sheetId="36" r:id="rId16"/>
    <sheet name="Diagram9" sheetId="229" r:id="rId17"/>
    <sheet name="Data Dia 9" sheetId="99" r:id="rId18"/>
    <sheet name="Diagram10" sheetId="230" r:id="rId19"/>
    <sheet name="Data Dia 10" sheetId="211" r:id="rId20"/>
    <sheet name="Diagram11" sheetId="231" r:id="rId21"/>
    <sheet name="Data Dia 11" sheetId="78" r:id="rId22"/>
    <sheet name="Diagram12" sheetId="232" r:id="rId23"/>
    <sheet name="Data Dia 12" sheetId="79" r:id="rId24"/>
    <sheet name="Diagram13" sheetId="233" r:id="rId25"/>
    <sheet name="Data Dia 13" sheetId="207" r:id="rId26"/>
    <sheet name="Diagram14" sheetId="234" r:id="rId27"/>
    <sheet name="Data Dia14" sheetId="209" r:id="rId28"/>
    <sheet name="Diagram15" sheetId="235" r:id="rId29"/>
    <sheet name="Data Dia 15" sheetId="175" r:id="rId30"/>
    <sheet name="Diagram16" sheetId="236" r:id="rId31"/>
    <sheet name="Data Dia 16" sheetId="189" r:id="rId32"/>
    <sheet name="Diagram17" sheetId="237" r:id="rId33"/>
    <sheet name="Data Dia 17" sheetId="6" r:id="rId34"/>
    <sheet name="Diagram18" sheetId="238" r:id="rId35"/>
    <sheet name="Data Dia 18" sheetId="200" r:id="rId36"/>
    <sheet name="Diagram19" sheetId="239" r:id="rId37"/>
    <sheet name="Data Dia 19" sheetId="202" r:id="rId38"/>
    <sheet name="Diagram20" sheetId="240" r:id="rId39"/>
    <sheet name="Data Dia 20" sheetId="131" r:id="rId40"/>
    <sheet name="Diagram21" sheetId="241" r:id="rId41"/>
    <sheet name="Data Dia 21" sheetId="60" r:id="rId42"/>
    <sheet name="Diagram22" sheetId="242" r:id="rId43"/>
    <sheet name="Data Dia 22" sheetId="156" r:id="rId44"/>
    <sheet name="Diagram23" sheetId="243" r:id="rId45"/>
    <sheet name="Data Dia 23" sheetId="22" r:id="rId46"/>
    <sheet name="Diagram24" sheetId="244" r:id="rId47"/>
    <sheet name="Data Dia 24" sheetId="24" r:id="rId48"/>
    <sheet name="Diagram25" sheetId="245" r:id="rId49"/>
    <sheet name="Data Dia 25" sheetId="196" r:id="rId50"/>
    <sheet name="Diagram26" sheetId="246" r:id="rId51"/>
    <sheet name="Data Dia 26" sheetId="193" r:id="rId52"/>
    <sheet name="Diagram27" sheetId="247" r:id="rId53"/>
    <sheet name="Diagram28" sheetId="248" r:id="rId54"/>
    <sheet name="Data Dia 27-28" sheetId="191" r:id="rId55"/>
    <sheet name="Diagram29" sheetId="249" r:id="rId56"/>
    <sheet name="Data Dia 29" sheetId="154" r:id="rId57"/>
    <sheet name="Diagram30" sheetId="250" r:id="rId58"/>
    <sheet name="Data Dia 30" sheetId="218" r:id="rId59"/>
    <sheet name="Diagram31" sheetId="251" r:id="rId60"/>
    <sheet name="Data Dia 31" sheetId="219" r:id="rId61"/>
    <sheet name="Diagram32" sheetId="252" r:id="rId62"/>
    <sheet name="Data Dia 32" sheetId="183" r:id="rId63"/>
    <sheet name="Diagram33" sheetId="253" r:id="rId64"/>
    <sheet name="Data Dia 33" sheetId="168" r:id="rId65"/>
    <sheet name="Diagram34" sheetId="254" r:id="rId66"/>
    <sheet name="Data Dia 34" sheetId="170" r:id="rId67"/>
    <sheet name="Diagram35" sheetId="255" r:id="rId68"/>
    <sheet name="Data Dia 35" sheetId="27" r:id="rId69"/>
    <sheet name="Diagram36" sheetId="256" r:id="rId70"/>
    <sheet name="Data Dia 36" sheetId="82" r:id="rId71"/>
    <sheet name="Diagram37" sheetId="257" r:id="rId72"/>
    <sheet name="Data Dia 37" sheetId="214" r:id="rId73"/>
    <sheet name="Diagram38" sheetId="258" r:id="rId74"/>
    <sheet name="Data Dia 38" sheetId="220" r:id="rId75"/>
    <sheet name="Diagram39" sheetId="259" r:id="rId76"/>
    <sheet name="Data Dia 39" sheetId="215" r:id="rId77"/>
    <sheet name="Diagram40" sheetId="260" r:id="rId78"/>
    <sheet name="Data Dia 40" sheetId="84" r:id="rId79"/>
    <sheet name="Diagram41" sheetId="261" r:id="rId80"/>
    <sheet name="Data Dia 41" sheetId="216" r:id="rId81"/>
    <sheet name="Diagram42" sheetId="262" r:id="rId82"/>
    <sheet name="Data Dia 42" sheetId="152" r:id="rId83"/>
    <sheet name="Diagram43" sheetId="263" r:id="rId84"/>
    <sheet name="Data Dia 43" sheetId="142" r:id="rId85"/>
    <sheet name="Diagram44" sheetId="264" r:id="rId86"/>
    <sheet name="Data Dia 44" sheetId="86" r:id="rId87"/>
    <sheet name="Diagram45" sheetId="265" r:id="rId88"/>
    <sheet name="Data Dia 45" sheetId="88" r:id="rId89"/>
  </sheets>
  <definedNames>
    <definedName name="_xlnm._FilterDatabase" localSheetId="84" hidden="1">'Data Dia 43'!$A$12:$E$25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9" i="86" l="1"/>
  <c r="F10" i="86"/>
  <c r="F11" i="86"/>
  <c r="F12" i="86"/>
  <c r="F13" i="86"/>
  <c r="F14" i="86"/>
  <c r="F15" i="86"/>
  <c r="F16" i="86"/>
  <c r="F17" i="86"/>
  <c r="H10" i="82"/>
  <c r="H11" i="82"/>
  <c r="H12" i="82"/>
  <c r="H13" i="82"/>
  <c r="H14" i="82"/>
  <c r="H15" i="82"/>
  <c r="H16" i="82"/>
  <c r="H17" i="82"/>
  <c r="H18" i="82"/>
  <c r="H9" i="82"/>
  <c r="B10" i="207"/>
  <c r="B11" i="207"/>
  <c r="I11" i="99"/>
  <c r="F9" i="119" l="1"/>
  <c r="H9" i="119" s="1"/>
  <c r="K9" i="119"/>
  <c r="H18" i="183" l="1"/>
  <c r="H17" i="183"/>
  <c r="H16" i="183"/>
  <c r="H15" i="183"/>
  <c r="H14" i="183"/>
  <c r="H13" i="183"/>
  <c r="H12" i="183"/>
  <c r="H11" i="183"/>
  <c r="H10" i="183"/>
  <c r="H9" i="183"/>
  <c r="F10" i="119"/>
  <c r="H10" i="119" s="1"/>
  <c r="F11" i="119"/>
  <c r="H11" i="119" s="1"/>
  <c r="F12" i="119"/>
  <c r="H12" i="119" s="1"/>
  <c r="F13" i="119"/>
  <c r="H13" i="119" s="1"/>
  <c r="F14" i="119"/>
  <c r="H14" i="119" s="1"/>
  <c r="F15" i="119"/>
  <c r="H15" i="119" s="1"/>
  <c r="F16" i="119"/>
  <c r="H16" i="119" s="1"/>
  <c r="F17" i="119"/>
  <c r="I9" i="215"/>
  <c r="H10" i="215"/>
  <c r="G11" i="215"/>
  <c r="H11" i="215"/>
  <c r="I11" i="215"/>
  <c r="I12" i="215"/>
  <c r="E9" i="215"/>
  <c r="E10" i="215"/>
  <c r="G10" i="215" s="1"/>
  <c r="E11" i="215"/>
  <c r="E12" i="215"/>
  <c r="E13" i="215"/>
  <c r="E14" i="215"/>
  <c r="I14" i="215" s="1"/>
  <c r="H13" i="214"/>
  <c r="G14" i="215" l="1"/>
  <c r="H9" i="215"/>
  <c r="I13" i="215"/>
  <c r="G9" i="215"/>
  <c r="H13" i="215"/>
  <c r="G12" i="215"/>
  <c r="I10" i="215"/>
  <c r="H14" i="215"/>
  <c r="G13" i="215"/>
  <c r="H12" i="215"/>
  <c r="H17" i="119"/>
  <c r="G12" i="170"/>
  <c r="G13" i="170"/>
  <c r="G14" i="170"/>
  <c r="G15" i="170"/>
  <c r="G16" i="170"/>
  <c r="G17" i="170"/>
  <c r="G18" i="170"/>
  <c r="G19" i="170"/>
  <c r="G20" i="170"/>
  <c r="G11" i="170"/>
  <c r="G16" i="168"/>
  <c r="G15" i="168"/>
  <c r="G14" i="168"/>
  <c r="G13" i="168"/>
  <c r="G12" i="168"/>
  <c r="G11" i="168"/>
  <c r="G10" i="168"/>
  <c r="G9" i="168"/>
  <c r="G8" i="168"/>
  <c r="E50" i="60"/>
  <c r="F50" i="60" s="1"/>
  <c r="G18" i="131"/>
  <c r="E45" i="60" l="1"/>
  <c r="F45" i="60" s="1"/>
  <c r="E46" i="60"/>
  <c r="F46" i="60" s="1"/>
  <c r="E47" i="60"/>
  <c r="F47" i="60" s="1"/>
  <c r="E48" i="60"/>
  <c r="F48" i="60" s="1"/>
  <c r="E49" i="60"/>
  <c r="F49" i="60" s="1"/>
  <c r="E30" i="60"/>
  <c r="E31" i="60"/>
  <c r="E32" i="60"/>
  <c r="E33" i="60"/>
  <c r="E34" i="60"/>
  <c r="E35" i="60"/>
  <c r="E36" i="60"/>
  <c r="E37" i="60"/>
  <c r="E38" i="60"/>
  <c r="E39" i="60"/>
  <c r="E40" i="60"/>
  <c r="F40" i="60" s="1"/>
  <c r="E41" i="60"/>
  <c r="F41" i="60" s="1"/>
  <c r="E42" i="60"/>
  <c r="F42" i="60" s="1"/>
  <c r="E43" i="60"/>
  <c r="F43" i="60" s="1"/>
  <c r="E44" i="60"/>
  <c r="F44" i="60" s="1"/>
  <c r="E19" i="60"/>
  <c r="E20" i="60"/>
  <c r="E21" i="60"/>
  <c r="E22" i="60"/>
  <c r="E23" i="60"/>
  <c r="E24" i="60"/>
  <c r="E25" i="60"/>
  <c r="E26" i="60"/>
  <c r="E27" i="60"/>
  <c r="E28" i="60"/>
  <c r="E29" i="60"/>
  <c r="F32" i="165" l="1"/>
  <c r="F26" i="165"/>
  <c r="F25" i="163"/>
  <c r="F26" i="163"/>
  <c r="F27" i="163"/>
  <c r="F28" i="163"/>
  <c r="F29" i="163"/>
  <c r="F30" i="163"/>
  <c r="F31" i="163"/>
  <c r="F32" i="163"/>
  <c r="F33" i="163"/>
  <c r="F24" i="163"/>
  <c r="K16" i="119"/>
  <c r="K17" i="119"/>
  <c r="F31" i="27" l="1"/>
  <c r="H31" i="27" s="1"/>
  <c r="G17" i="168" l="1"/>
  <c r="E8" i="215" l="1"/>
  <c r="H10" i="214"/>
  <c r="H11" i="214"/>
  <c r="H12" i="214"/>
  <c r="H14" i="214"/>
  <c r="H9" i="214"/>
  <c r="G8" i="215" l="1"/>
  <c r="H8" i="215"/>
  <c r="I8" i="215"/>
  <c r="E11" i="60"/>
  <c r="E12" i="60"/>
  <c r="E13" i="60"/>
  <c r="E14" i="60"/>
  <c r="E15" i="60"/>
  <c r="E16" i="60"/>
  <c r="E17" i="60"/>
  <c r="E18" i="60"/>
  <c r="F34" i="142" l="1"/>
  <c r="J34" i="142" s="1"/>
  <c r="J16" i="142" l="1"/>
  <c r="J17" i="142"/>
  <c r="J22" i="142"/>
  <c r="J19" i="142"/>
  <c r="J29" i="142"/>
  <c r="J14" i="142"/>
  <c r="J15" i="142"/>
  <c r="H18" i="142"/>
  <c r="J28" i="142"/>
  <c r="J20" i="142"/>
  <c r="G14" i="142"/>
  <c r="I24" i="142"/>
  <c r="G29" i="142"/>
  <c r="I15" i="142"/>
  <c r="H33" i="142"/>
  <c r="I14" i="142"/>
  <c r="G27" i="142"/>
  <c r="H24" i="142"/>
  <c r="H16" i="142"/>
  <c r="I29" i="142"/>
  <c r="I21" i="142"/>
  <c r="J13" i="142"/>
  <c r="J26" i="142"/>
  <c r="J18" i="142"/>
  <c r="G22" i="142"/>
  <c r="I32" i="142"/>
  <c r="J21" i="142"/>
  <c r="G21" i="142"/>
  <c r="I31" i="142"/>
  <c r="G28" i="142"/>
  <c r="H25" i="142"/>
  <c r="I30" i="142"/>
  <c r="I22" i="142"/>
  <c r="G19" i="142"/>
  <c r="G13" i="142"/>
  <c r="G26" i="142"/>
  <c r="G18" i="142"/>
  <c r="H31" i="142"/>
  <c r="H23" i="142"/>
  <c r="H15" i="142"/>
  <c r="I28" i="142"/>
  <c r="I20" i="142"/>
  <c r="J33" i="142"/>
  <c r="J25" i="142"/>
  <c r="G30" i="142"/>
  <c r="H19" i="142"/>
  <c r="I16" i="142"/>
  <c r="H13" i="142"/>
  <c r="I23" i="142"/>
  <c r="G20" i="142"/>
  <c r="H17" i="142"/>
  <c r="J27" i="142"/>
  <c r="H32" i="142"/>
  <c r="G33" i="142"/>
  <c r="G25" i="142"/>
  <c r="G17" i="142"/>
  <c r="H30" i="142"/>
  <c r="H22" i="142"/>
  <c r="H14" i="142"/>
  <c r="I27" i="142"/>
  <c r="I19" i="142"/>
  <c r="J32" i="142"/>
  <c r="J24" i="142"/>
  <c r="H27" i="142"/>
  <c r="H26" i="142"/>
  <c r="G32" i="142"/>
  <c r="G24" i="142"/>
  <c r="G16" i="142"/>
  <c r="H29" i="142"/>
  <c r="H21" i="142"/>
  <c r="I13" i="142"/>
  <c r="I26" i="142"/>
  <c r="I18" i="142"/>
  <c r="J31" i="142"/>
  <c r="J23" i="142"/>
  <c r="G31" i="142"/>
  <c r="G23" i="142"/>
  <c r="G15" i="142"/>
  <c r="H28" i="142"/>
  <c r="H20" i="142"/>
  <c r="I33" i="142"/>
  <c r="I25" i="142"/>
  <c r="I17" i="142"/>
  <c r="J30" i="142"/>
  <c r="E17" i="84" l="1"/>
  <c r="F14" i="27"/>
  <c r="F15" i="27"/>
  <c r="F16" i="27"/>
  <c r="F17" i="27"/>
  <c r="F18" i="27"/>
  <c r="F19" i="27"/>
  <c r="F20" i="27"/>
  <c r="F21" i="27"/>
  <c r="F22" i="27"/>
  <c r="F23" i="27"/>
  <c r="F24" i="27"/>
  <c r="F25" i="27"/>
  <c r="F26" i="27"/>
  <c r="F27" i="27"/>
  <c r="F28" i="27"/>
  <c r="F29" i="27"/>
  <c r="F30" i="27"/>
  <c r="H30" i="27" s="1"/>
  <c r="F13" i="27"/>
  <c r="F8" i="86" l="1"/>
  <c r="G10" i="131"/>
  <c r="G11" i="131"/>
  <c r="G12" i="131"/>
  <c r="G13" i="131"/>
  <c r="G14" i="131"/>
  <c r="G15" i="131"/>
  <c r="G16" i="131"/>
  <c r="G17" i="131"/>
  <c r="G9" i="131"/>
  <c r="D10" i="6"/>
  <c r="C10" i="6" s="1"/>
  <c r="D11" i="6"/>
  <c r="D12" i="6"/>
  <c r="C12" i="6" s="1"/>
  <c r="D13" i="6"/>
  <c r="C13" i="6" s="1"/>
  <c r="D14" i="6"/>
  <c r="C14" i="6" s="1"/>
  <c r="D15" i="6"/>
  <c r="C15" i="6" s="1"/>
  <c r="D16" i="6"/>
  <c r="C16" i="6" s="1"/>
  <c r="D17" i="6"/>
  <c r="C17" i="6" s="1"/>
  <c r="D18" i="6"/>
  <c r="C18" i="6" s="1"/>
  <c r="D19" i="6"/>
  <c r="C19" i="6" s="1"/>
  <c r="B19" i="6"/>
  <c r="B18" i="6"/>
  <c r="B17" i="6"/>
  <c r="B16" i="6"/>
  <c r="B15" i="6"/>
  <c r="B14" i="6"/>
  <c r="B13" i="6"/>
  <c r="B12" i="6"/>
  <c r="B11" i="6"/>
  <c r="B10" i="6"/>
  <c r="F10" i="79"/>
  <c r="F11" i="79"/>
  <c r="F12" i="79"/>
  <c r="F13" i="79"/>
  <c r="F14" i="79"/>
  <c r="F15" i="79"/>
  <c r="F16" i="79"/>
  <c r="F17" i="79"/>
  <c r="F18" i="79"/>
  <c r="H10" i="36"/>
  <c r="C27" i="165"/>
  <c r="C28" i="165"/>
  <c r="C29" i="165"/>
  <c r="C30" i="165"/>
  <c r="C31" i="165"/>
  <c r="C32" i="165"/>
  <c r="E32" i="165" s="1"/>
  <c r="C33" i="165"/>
  <c r="C34" i="165"/>
  <c r="C35" i="165"/>
  <c r="C26" i="165"/>
  <c r="E26" i="165" s="1"/>
  <c r="D12" i="165"/>
  <c r="D13" i="165"/>
  <c r="D14" i="165"/>
  <c r="D15" i="165"/>
  <c r="D16" i="165"/>
  <c r="D17" i="165"/>
  <c r="D18" i="165"/>
  <c r="D19" i="165"/>
  <c r="D20" i="165"/>
  <c r="C25" i="163"/>
  <c r="E25" i="163" s="1"/>
  <c r="C26" i="163"/>
  <c r="E26" i="163" s="1"/>
  <c r="C27" i="163"/>
  <c r="E27" i="163" s="1"/>
  <c r="C28" i="163"/>
  <c r="E28" i="163" s="1"/>
  <c r="C29" i="163"/>
  <c r="E29" i="163" s="1"/>
  <c r="C30" i="163"/>
  <c r="E30" i="163" s="1"/>
  <c r="C31" i="163"/>
  <c r="E31" i="163" s="1"/>
  <c r="C32" i="163"/>
  <c r="E32" i="163" s="1"/>
  <c r="C33" i="163"/>
  <c r="E33" i="163" s="1"/>
  <c r="C24" i="163"/>
  <c r="E24" i="163" s="1"/>
  <c r="D10" i="163"/>
  <c r="D11" i="163"/>
  <c r="D12" i="163"/>
  <c r="D13" i="163"/>
  <c r="D14" i="163"/>
  <c r="D15" i="163"/>
  <c r="D16" i="163"/>
  <c r="D17" i="163"/>
  <c r="D18" i="163"/>
  <c r="J13" i="86" l="1"/>
  <c r="K13" i="86"/>
  <c r="H13" i="86"/>
  <c r="I13" i="86"/>
  <c r="H12" i="86"/>
  <c r="I12" i="86"/>
  <c r="K12" i="86"/>
  <c r="J12" i="86"/>
  <c r="I17" i="86"/>
  <c r="K17" i="86"/>
  <c r="J17" i="86"/>
  <c r="H17" i="86"/>
  <c r="K14" i="86"/>
  <c r="I14" i="86"/>
  <c r="J14" i="86"/>
  <c r="H14" i="86"/>
  <c r="K11" i="86"/>
  <c r="H11" i="86"/>
  <c r="J11" i="86"/>
  <c r="I11" i="86"/>
  <c r="I15" i="86"/>
  <c r="H15" i="86"/>
  <c r="J15" i="86"/>
  <c r="K15" i="86"/>
  <c r="I10" i="86"/>
  <c r="H10" i="86"/>
  <c r="K10" i="86"/>
  <c r="J10" i="86"/>
  <c r="I8" i="86"/>
  <c r="J8" i="86"/>
  <c r="H8" i="86"/>
  <c r="K8" i="86"/>
  <c r="J16" i="86"/>
  <c r="I16" i="86"/>
  <c r="H16" i="86"/>
  <c r="K16" i="86"/>
  <c r="I9" i="86"/>
  <c r="K9" i="86"/>
  <c r="H9" i="86"/>
  <c r="J9" i="86"/>
  <c r="D20" i="6"/>
  <c r="C20" i="6" s="1"/>
  <c r="C11" i="6"/>
  <c r="D12" i="154" l="1"/>
  <c r="D13" i="154"/>
  <c r="D14" i="154"/>
  <c r="D15" i="154"/>
  <c r="D16" i="154"/>
  <c r="D17" i="154"/>
  <c r="D18" i="154"/>
  <c r="D19" i="154"/>
  <c r="D20" i="154"/>
  <c r="D21" i="154"/>
  <c r="D22" i="154"/>
  <c r="D23" i="154"/>
  <c r="D24" i="154"/>
  <c r="D25" i="154"/>
  <c r="D26" i="154"/>
  <c r="D27" i="154"/>
  <c r="D28" i="154"/>
  <c r="D29" i="154"/>
  <c r="D30" i="154"/>
  <c r="D31" i="154"/>
  <c r="D32" i="154"/>
  <c r="D33" i="154"/>
  <c r="D34" i="154"/>
  <c r="D35" i="154"/>
  <c r="D36" i="154"/>
  <c r="D37" i="154"/>
  <c r="D38" i="154"/>
  <c r="D39" i="154"/>
  <c r="D40" i="154"/>
  <c r="D41" i="154"/>
  <c r="D42" i="154"/>
  <c r="D43" i="154"/>
  <c r="D44" i="154"/>
  <c r="D45" i="154"/>
  <c r="D46" i="154"/>
  <c r="D47" i="154"/>
  <c r="D48" i="154"/>
  <c r="D49" i="154"/>
  <c r="D50" i="154"/>
  <c r="D11" i="154"/>
  <c r="H14" i="27"/>
  <c r="H15" i="27"/>
  <c r="H16" i="27"/>
  <c r="H17" i="27"/>
  <c r="H18" i="27"/>
  <c r="H19" i="27"/>
  <c r="H20" i="27"/>
  <c r="H21" i="27"/>
  <c r="H22" i="27"/>
  <c r="H23" i="27"/>
  <c r="H24" i="27"/>
  <c r="H25" i="27"/>
  <c r="H26" i="27"/>
  <c r="H27" i="27"/>
  <c r="H28" i="27"/>
  <c r="H29" i="27"/>
  <c r="H13" i="27"/>
  <c r="C24" i="115" l="1"/>
  <c r="B13" i="115" s="1"/>
  <c r="B23" i="115" l="1"/>
  <c r="B22" i="115"/>
  <c r="B12" i="115"/>
  <c r="B10" i="115"/>
  <c r="B21" i="115"/>
  <c r="B20" i="115"/>
  <c r="B19" i="115"/>
  <c r="B18" i="115"/>
  <c r="B17" i="115"/>
  <c r="B16" i="115"/>
  <c r="B15" i="115"/>
  <c r="B14" i="115"/>
  <c r="I20" i="99" l="1"/>
  <c r="K10" i="119"/>
  <c r="K11" i="119"/>
  <c r="K12" i="119"/>
  <c r="K13" i="119"/>
  <c r="K14" i="119"/>
  <c r="K15" i="119"/>
  <c r="H11" i="36"/>
  <c r="H12" i="36"/>
  <c r="H13" i="36"/>
  <c r="H14" i="36"/>
  <c r="H15" i="36"/>
  <c r="H16" i="36"/>
  <c r="H17" i="36"/>
  <c r="H18" i="36"/>
  <c r="H19" i="36"/>
  <c r="D11" i="165" l="1"/>
  <c r="E11" i="207"/>
  <c r="D11" i="207"/>
  <c r="C11" i="207"/>
  <c r="E10" i="207"/>
  <c r="D10" i="207"/>
  <c r="C10" i="207"/>
  <c r="G10" i="22" l="1"/>
  <c r="G11" i="22"/>
  <c r="G12" i="22"/>
  <c r="G13" i="22"/>
  <c r="G14" i="22"/>
  <c r="G15" i="22"/>
  <c r="G16" i="22"/>
  <c r="G17" i="22"/>
  <c r="G18" i="22"/>
  <c r="G9" i="22"/>
  <c r="B20" i="6" l="1"/>
  <c r="C24" i="98"/>
  <c r="D24" i="98"/>
  <c r="B24" i="98"/>
  <c r="C25" i="96"/>
  <c r="D25" i="96"/>
  <c r="B25" i="96"/>
  <c r="F35" i="165" l="1"/>
  <c r="E35" i="165"/>
  <c r="F34" i="165"/>
  <c r="E34" i="165"/>
  <c r="F33" i="165"/>
  <c r="E33" i="165"/>
  <c r="F31" i="165"/>
  <c r="E31" i="165"/>
  <c r="F30" i="165"/>
  <c r="E30" i="165"/>
  <c r="F29" i="165"/>
  <c r="E29" i="165"/>
  <c r="F28" i="165"/>
  <c r="E28" i="165"/>
  <c r="F27" i="165"/>
  <c r="E27" i="165"/>
  <c r="D9" i="163"/>
  <c r="I19" i="99" l="1"/>
  <c r="I12" i="99" l="1"/>
  <c r="I13" i="99"/>
  <c r="I14" i="99"/>
  <c r="I15" i="99"/>
  <c r="I16" i="99"/>
  <c r="I17" i="99"/>
  <c r="I18" i="99"/>
  <c r="E10" i="60" l="1"/>
  <c r="F9" i="79"/>
</calcChain>
</file>

<file path=xl/python.xml><?xml version="1.0" encoding="utf-8"?>
<python xmlns="http://schemas.microsoft.com/office/spreadsheetml/2023/python">
  <environmentDefinition id="{882DD1B0-6546-4DFA-8A08-902A380B44EA}">
    <initialization>
      <code xml:space="preserve">import numpy as np
import pandas as pd
import matplotlib.pyplot as plt
import seaborn as sns
import statsmodels as sm
import excel
import warnings
warnings.simplefilter('ignore')
excel.set_xl_scalar_conversion(excel.convert_to_scalar)
excel.set_xl_array_conversion(excel.convert_to_dataframe)
</code>
    </initialization>
  </environmentDefinition>
</python>
</file>

<file path=xl/sharedStrings.xml><?xml version="1.0" encoding="utf-8"?>
<sst xmlns="http://schemas.openxmlformats.org/spreadsheetml/2006/main" count="1065" uniqueCount="555">
  <si>
    <t>Diagram 1.</t>
  </si>
  <si>
    <t>Utbetalda försäkringsersättningar till hushåll och företag för skadeförsäkring, pensions- och livförsäkring</t>
  </si>
  <si>
    <t>Enhet:</t>
  </si>
  <si>
    <t>Miljarder kronor.</t>
  </si>
  <si>
    <t>Anm.:</t>
  </si>
  <si>
    <t>Källa:</t>
  </si>
  <si>
    <t>Svensk Försäkring.</t>
  </si>
  <si>
    <t>Uppdaterad:</t>
  </si>
  <si>
    <t>År</t>
  </si>
  <si>
    <t>Pensions- och livförsäkring</t>
  </si>
  <si>
    <t>Skadeförsäkring</t>
  </si>
  <si>
    <t>TOTALT</t>
  </si>
  <si>
    <t>Folkmängd (SCB)</t>
  </si>
  <si>
    <t>Utbetalningar från …</t>
  </si>
  <si>
    <t>Genomsnittligt belopp per person för …</t>
  </si>
  <si>
    <t>...pensions- och livförsäkring</t>
  </si>
  <si>
    <t>...skadeförsäkring i hushåll*</t>
  </si>
  <si>
    <t>* Här ingår inte utbetalda försäkringsersättningar från företags- och fastighetsförsäkring</t>
  </si>
  <si>
    <t>Diagram 2.</t>
  </si>
  <si>
    <t>Inbetalda premier från hushåll och företag för skadeförsäkring, pensions- och livförsäkring</t>
  </si>
  <si>
    <t>Premieinkomster från …</t>
  </si>
  <si>
    <t>* Här ingår inte premieinkomster från företags- och fastighetsförsäkring</t>
  </si>
  <si>
    <t>Diagram 3.</t>
  </si>
  <si>
    <t>Marknadsandelar för skadeförsäkringsföretag fördelat per företagsgrupp/företag</t>
  </si>
  <si>
    <t>Marknadsandelar i procent av de totala årliga premieinkomsterna</t>
  </si>
  <si>
    <t>Länsförsäkringar</t>
  </si>
  <si>
    <t>If Skadeförsäkring</t>
  </si>
  <si>
    <t>Trygg-Hansa</t>
  </si>
  <si>
    <t>Folksam</t>
  </si>
  <si>
    <t>Dina federationen</t>
  </si>
  <si>
    <t>Protector</t>
  </si>
  <si>
    <t>Gjensidige, filial</t>
  </si>
  <si>
    <t>Löf</t>
  </si>
  <si>
    <t>ICA Försäkring</t>
  </si>
  <si>
    <t>Anticimex</t>
  </si>
  <si>
    <t>Chubb</t>
  </si>
  <si>
    <t>Solid</t>
  </si>
  <si>
    <t>Övriga</t>
  </si>
  <si>
    <t>Summa</t>
  </si>
  <si>
    <t>Diagram 4.</t>
  </si>
  <si>
    <t>Marknadsandelar för livförsäkrings- och tjänstepensionsföretag fördelat per företagsgrupp/företag</t>
  </si>
  <si>
    <t>Marknadsandelar i procent av årliga totalt inbetalda premier</t>
  </si>
  <si>
    <t>Alecta</t>
  </si>
  <si>
    <t>Avanza</t>
  </si>
  <si>
    <t>Skandia</t>
  </si>
  <si>
    <t>SEB</t>
  </si>
  <si>
    <t>Futur Pension</t>
  </si>
  <si>
    <t>Nordea Liv</t>
  </si>
  <si>
    <t>Swedbank Försäkring</t>
  </si>
  <si>
    <t>Handelsbanken</t>
  </si>
  <si>
    <t>Nordnet</t>
  </si>
  <si>
    <t>SPP</t>
  </si>
  <si>
    <t>Movestic</t>
  </si>
  <si>
    <t>Diagram 5.</t>
  </si>
  <si>
    <t>Antal företag och antal anställda i försäkringsbranschen i Sverige</t>
  </si>
  <si>
    <t>Antal företag och antal anställda</t>
  </si>
  <si>
    <t>Svensk Försäkring och Försäkringsbranschens arbetsgivareorganisation (FAO).</t>
  </si>
  <si>
    <t>Livförsäkringsföretag</t>
  </si>
  <si>
    <t>Tjänstepensionsföretag</t>
  </si>
  <si>
    <t>Skadeförsäkringsföretag</t>
  </si>
  <si>
    <t>Understödsföreningar</t>
  </si>
  <si>
    <t>Antal anställda (höger axel)</t>
  </si>
  <si>
    <t>2017</t>
  </si>
  <si>
    <t>2018</t>
  </si>
  <si>
    <t>2019</t>
  </si>
  <si>
    <t>2020</t>
  </si>
  <si>
    <t>2021</t>
  </si>
  <si>
    <t>2022</t>
  </si>
  <si>
    <t>2023</t>
  </si>
  <si>
    <t>Diagram 6.</t>
  </si>
  <si>
    <t>Andel kvinnor respektive chefer, samt andel chefer som är kvinnor</t>
  </si>
  <si>
    <t>Andel anställda i procent</t>
  </si>
  <si>
    <t>Andel kvinnor, försäkringsbranschen</t>
  </si>
  <si>
    <t>Andel chefer som är kvinnor, försäkringsbranschen</t>
  </si>
  <si>
    <t>Andel kvinnor, näringslivet</t>
  </si>
  <si>
    <t>Andel chefer som är kvinnor, näringslivet</t>
  </si>
  <si>
    <t>Anställda som är chefer</t>
  </si>
  <si>
    <t>2002</t>
  </si>
  <si>
    <t>2003</t>
  </si>
  <si>
    <t>2004</t>
  </si>
  <si>
    <t>2005</t>
  </si>
  <si>
    <t>2006</t>
  </si>
  <si>
    <t>2007</t>
  </si>
  <si>
    <t>2008</t>
  </si>
  <si>
    <t>2009</t>
  </si>
  <si>
    <t>2010</t>
  </si>
  <si>
    <t>2011</t>
  </si>
  <si>
    <t>2012</t>
  </si>
  <si>
    <t>2013</t>
  </si>
  <si>
    <t>2014</t>
  </si>
  <si>
    <t>2015</t>
  </si>
  <si>
    <t>2016</t>
  </si>
  <si>
    <t xml:space="preserve">Diagram 7. </t>
  </si>
  <si>
    <t>Andel anställda i procent av antalet anställda</t>
  </si>
  <si>
    <t>Försäkringsbranschens arbetsgivareorganisation (FAO).</t>
  </si>
  <si>
    <t>Yrkesgrupper</t>
  </si>
  <si>
    <t>Andel</t>
  </si>
  <si>
    <t>Antal</t>
  </si>
  <si>
    <t>Övrigt</t>
  </si>
  <si>
    <t>Servicearbeten</t>
  </si>
  <si>
    <t>Juridiskt arbete</t>
  </si>
  <si>
    <t>Finansarbeten</t>
  </si>
  <si>
    <t>Riskhantering och Compliance</t>
  </si>
  <si>
    <t>Analys, utredning och projektledning</t>
  </si>
  <si>
    <t>Personalarbeten</t>
  </si>
  <si>
    <t>Kommunikation och marknadsföring</t>
  </si>
  <si>
    <t>Ekonomiarbeten</t>
  </si>
  <si>
    <t>Utvecklingsarbete inom försäkring och bank</t>
  </si>
  <si>
    <t>Generellt försäkrings- och bankarbete</t>
  </si>
  <si>
    <t>Försäljning och rådgivning</t>
  </si>
  <si>
    <t>IT-arbeten</t>
  </si>
  <si>
    <t>Kundservice och innesäljare</t>
  </si>
  <si>
    <t>Skadearbete och försäkringsreglering</t>
  </si>
  <si>
    <t>Diagram 8.</t>
  </si>
  <si>
    <t>Antal försäkringsavtal inom skadeförsäkring för egendom</t>
  </si>
  <si>
    <t xml:space="preserve">Antal avtal i miljoner </t>
  </si>
  <si>
    <t>Hem, ej villa och fritidshus</t>
  </si>
  <si>
    <t>Hem &amp; villa</t>
  </si>
  <si>
    <t>Fritidshus</t>
  </si>
  <si>
    <t>Båt</t>
  </si>
  <si>
    <t>Fordon, personbil</t>
  </si>
  <si>
    <t>Fordon, ej personbil</t>
  </si>
  <si>
    <t>Diagram 9.</t>
  </si>
  <si>
    <t>Premieinbetalningar från hushåll och företag för skadeförsäkring</t>
  </si>
  <si>
    <t>Miljarder kronor</t>
  </si>
  <si>
    <t>Svensk Försäkring och SCB</t>
  </si>
  <si>
    <t>Företag och fastigheter</t>
  </si>
  <si>
    <t>Hushåll</t>
  </si>
  <si>
    <t>BNP (höger axel)</t>
  </si>
  <si>
    <t>Trafik och motorfordon</t>
  </si>
  <si>
    <t>Hem och villa</t>
  </si>
  <si>
    <t>Egendom, övrigt</t>
  </si>
  <si>
    <t>Diagram 10.</t>
  </si>
  <si>
    <t>Procent</t>
  </si>
  <si>
    <t>SCB.</t>
  </si>
  <si>
    <t>Varugrupp</t>
  </si>
  <si>
    <t>Vikt</t>
  </si>
  <si>
    <t>Skor</t>
  </si>
  <si>
    <t>Fisk</t>
  </si>
  <si>
    <t>Vin</t>
  </si>
  <si>
    <t>Tobak</t>
  </si>
  <si>
    <t>Frukt</t>
  </si>
  <si>
    <t>Grönsaker</t>
  </si>
  <si>
    <t>Godis och glass</t>
  </si>
  <si>
    <t>Kött</t>
  </si>
  <si>
    <t>Kläder</t>
  </si>
  <si>
    <t>Restaurangbesök</t>
  </si>
  <si>
    <t>Diagram 11.</t>
  </si>
  <si>
    <t>Uppskattad andel individer som har hemförsäkring, 2023</t>
  </si>
  <si>
    <t>SCB (Undersökningarna av levnadsförhållanden).</t>
  </si>
  <si>
    <t>Samtliga</t>
  </si>
  <si>
    <t>Män</t>
  </si>
  <si>
    <t>Kvinnor</t>
  </si>
  <si>
    <t>Inrikes födda</t>
  </si>
  <si>
    <t>Utrikes födda</t>
  </si>
  <si>
    <t>Norden utom Sverige</t>
  </si>
  <si>
    <t>EU utom Norden</t>
  </si>
  <si>
    <t>Övriga Europa</t>
  </si>
  <si>
    <t>Utanför Europa</t>
  </si>
  <si>
    <t>Diagram 12.</t>
  </si>
  <si>
    <t>Utbetalda skadeersättningar till hushåll och företag för skadeförsäkring</t>
  </si>
  <si>
    <t>Svensk Försäkring</t>
  </si>
  <si>
    <t>Ej fördelningsbart</t>
  </si>
  <si>
    <t>Totalsumma</t>
  </si>
  <si>
    <t>Diagram 13.</t>
  </si>
  <si>
    <t>Antal miljoner skador (stapel, vänster axel) och utbetalda skadebelopp i miljarder kronor (linje, höger axel)</t>
  </si>
  <si>
    <t>Trafik</t>
  </si>
  <si>
    <t>Motorfordon</t>
  </si>
  <si>
    <t xml:space="preserve">Skador, trafikförsäkringen </t>
  </si>
  <si>
    <t>Utbetalda ersättningar, trafikförsäkringen (höger axel)</t>
  </si>
  <si>
    <t>Skador, motorfordonförsäkringar</t>
  </si>
  <si>
    <t>Utbetalda ersättningar, motorfordonsförsäkringar (höger axel)</t>
  </si>
  <si>
    <t>Diagram 14.</t>
  </si>
  <si>
    <t>Antal tusen skador (stapel, vänster axel) och utbetalda skadebelopp i miljarder kronor (punkt, höger axel)</t>
  </si>
  <si>
    <t xml:space="preserve">Antal skador </t>
  </si>
  <si>
    <t>Utbetalda ersättningar (höger axel)</t>
  </si>
  <si>
    <t>Glasrutor</t>
  </si>
  <si>
    <t>Vagnskada</t>
  </si>
  <si>
    <t>Räddning</t>
  </si>
  <si>
    <t>Maskin</t>
  </si>
  <si>
    <t>Stöld och inbrott</t>
  </si>
  <si>
    <t>Allrisk</t>
  </si>
  <si>
    <t>Brand</t>
  </si>
  <si>
    <t>Rättsskydd</t>
  </si>
  <si>
    <t>Diagram 15.</t>
  </si>
  <si>
    <t>Antal skadade och antal omkomna personer i trafiken</t>
  </si>
  <si>
    <t>Antal personer</t>
  </si>
  <si>
    <t>Radetiketter</t>
  </si>
  <si>
    <t>Antal skadade personer</t>
  </si>
  <si>
    <t>1990</t>
  </si>
  <si>
    <t>1991</t>
  </si>
  <si>
    <t>1992</t>
  </si>
  <si>
    <t>1993</t>
  </si>
  <si>
    <t>1994</t>
  </si>
  <si>
    <t>1995</t>
  </si>
  <si>
    <t>1996</t>
  </si>
  <si>
    <t>1997</t>
  </si>
  <si>
    <t>1998</t>
  </si>
  <si>
    <t>1999</t>
  </si>
  <si>
    <t>2000</t>
  </si>
  <si>
    <t>2001</t>
  </si>
  <si>
    <t>Diagram 16.</t>
  </si>
  <si>
    <t>Utbetalda skadelivräntor för personskador i trafiken</t>
  </si>
  <si>
    <t>Här ingår utbetalda försäkringsersättningar under respektive räkenskapsår samt avsättning för oreglerade skador (exklusive skaderegleringskostnader) för trafikförsäkring inom svenska skadeförsäkringsföretag. Här ingår inte skador som orsakats av okända och oförsäkrade fordon som har hanteras av Trafikförsäkringsföreningen (TFF).</t>
  </si>
  <si>
    <t>Diagram 17.</t>
  </si>
  <si>
    <t>Antal skador och skadebelopp i miljarder kronor (punkt, höger axel)</t>
  </si>
  <si>
    <t>Antal inträffade skador</t>
  </si>
  <si>
    <t>Skadebelopp (kr)</t>
  </si>
  <si>
    <t>Antal skador</t>
  </si>
  <si>
    <t>Skadebelopp (höger axel)</t>
  </si>
  <si>
    <t>Ansvar</t>
  </si>
  <si>
    <t>Resa</t>
  </si>
  <si>
    <t>Brand och åska</t>
  </si>
  <si>
    <t>Inbrott och stöld</t>
  </si>
  <si>
    <t>Cykelstöld</t>
  </si>
  <si>
    <t>Vattenskada</t>
  </si>
  <si>
    <t>Ej fördelade skadearter</t>
  </si>
  <si>
    <t>Maskinskada</t>
  </si>
  <si>
    <t>Inbrott och stöld, dock ej cykelstöld</t>
  </si>
  <si>
    <t>Ansvars- och rättsskydd</t>
  </si>
  <si>
    <t>Naturskada, storm</t>
  </si>
  <si>
    <t>Naturskador</t>
  </si>
  <si>
    <t>Naturskada, vatten</t>
  </si>
  <si>
    <t>Rån och överfall</t>
  </si>
  <si>
    <t>Naturskada, övrig</t>
  </si>
  <si>
    <t>Resa, ej personskada</t>
  </si>
  <si>
    <t>Resa, personskada</t>
  </si>
  <si>
    <t>Småbåt</t>
  </si>
  <si>
    <t>Vatten</t>
  </si>
  <si>
    <t>Övriga skadearter</t>
  </si>
  <si>
    <t>Diagram 18.</t>
  </si>
  <si>
    <t>Antal skador orsakade av tillgreppsbrott i bostäder, företag och fordon</t>
  </si>
  <si>
    <t>Tillgreppsbrott</t>
  </si>
  <si>
    <t>Omläggning av statistiken 2019/2020</t>
  </si>
  <si>
    <t>Inbrott och stöld, företag</t>
  </si>
  <si>
    <t>Inbrott och stöld, bostäder</t>
  </si>
  <si>
    <t>Inbrott och stöld, fordon</t>
  </si>
  <si>
    <t>Inbrott och stöld, fordon 2</t>
  </si>
  <si>
    <t>Inbrott och stöld, båtar mm</t>
  </si>
  <si>
    <t>Diagram 19.</t>
  </si>
  <si>
    <t>Utbetalda skadebelopp för tillgreppsbrott i bostäder, företag och fordon</t>
  </si>
  <si>
    <t>Skadebelopp</t>
  </si>
  <si>
    <t>Diagram 20.</t>
  </si>
  <si>
    <t>Antal skador (stapel, vänster axel) och utbetalade skadebelopp i miljarder kronor (linje, höger axel)</t>
  </si>
  <si>
    <t>Antal brandskador (vänster axel)</t>
  </si>
  <si>
    <t>Företag</t>
  </si>
  <si>
    <t>Villor</t>
  </si>
  <si>
    <t>Övriga bostäder</t>
  </si>
  <si>
    <t>Totalt skadebelopp (höger axel)</t>
  </si>
  <si>
    <t>Diagram 21.</t>
  </si>
  <si>
    <t>Antal naturorsakade skador och skadebelopp för hushåll och företag</t>
  </si>
  <si>
    <t>Antal skador (stapel, vänster axel) och utbetalda skadebelopp i miljarder kronor (linje, höger axel)</t>
  </si>
  <si>
    <t>Naturorsakad skada, storm</t>
  </si>
  <si>
    <t>Totalt antal naturskador</t>
  </si>
  <si>
    <t>Totalt skadebelopp för naturskador (höger axel)</t>
  </si>
  <si>
    <t>Diagram 22.</t>
  </si>
  <si>
    <t>Miljoner kronor</t>
  </si>
  <si>
    <t>Kommun</t>
  </si>
  <si>
    <t>Gävle</t>
  </si>
  <si>
    <t>Stockholm</t>
  </si>
  <si>
    <t>Sandviken</t>
  </si>
  <si>
    <t>Göteborg</t>
  </si>
  <si>
    <t>Norrtälje</t>
  </si>
  <si>
    <t>Uppsala</t>
  </si>
  <si>
    <t>Helsingborg</t>
  </si>
  <si>
    <t>Sundsvall</t>
  </si>
  <si>
    <t>Kungsbacka</t>
  </si>
  <si>
    <t>Bjuv</t>
  </si>
  <si>
    <t>Norrköping</t>
  </si>
  <si>
    <t>Halmstad</t>
  </si>
  <si>
    <t>Lidköping</t>
  </si>
  <si>
    <t>Huddinge</t>
  </si>
  <si>
    <t>Falkenberg</t>
  </si>
  <si>
    <t>Malmö</t>
  </si>
  <si>
    <t>Båstad</t>
  </si>
  <si>
    <t>Jönköping</t>
  </si>
  <si>
    <t>Umeå</t>
  </si>
  <si>
    <t>Örebro</t>
  </si>
  <si>
    <t>Diagram 23.</t>
  </si>
  <si>
    <t>Sjuk- och olycksfallsförsäkringar</t>
  </si>
  <si>
    <t>Antal miljoner försäkringar (stapel, vänster axel) och total premieinkomst i miljarder kronor (linje, höger axel).</t>
  </si>
  <si>
    <t>Olycksfallsförsäkring</t>
  </si>
  <si>
    <t>Sjukförsäkring</t>
  </si>
  <si>
    <t>Barnförsäkring</t>
  </si>
  <si>
    <t>Sjuk- och olycksfallsförsäkring</t>
  </si>
  <si>
    <t>Total premieinkomst (höger axel)</t>
  </si>
  <si>
    <t>Diagram 24.</t>
  </si>
  <si>
    <t>Antal försäkringar (stapel, vänster axel) och total premieinkomst i miljarder kronor (linje, höger axel).</t>
  </si>
  <si>
    <t>Gruppförsäkringar, arbetsgivarbetalda</t>
  </si>
  <si>
    <t>Gruppförsäkringar, ej arbetsgivarbetalda</t>
  </si>
  <si>
    <t>Individuella försäkringar</t>
  </si>
  <si>
    <t>Diagram 25:</t>
  </si>
  <si>
    <t>Antal i miljoner</t>
  </si>
  <si>
    <t xml:space="preserve">Anm.: </t>
  </si>
  <si>
    <t>Antal utförda behandlingar</t>
  </si>
  <si>
    <t>Operation</t>
  </si>
  <si>
    <t>Fysioterapeut/naprapat</t>
  </si>
  <si>
    <t>Psykolog och liknande</t>
  </si>
  <si>
    <t>Specialistläkare/diagnosticering</t>
  </si>
  <si>
    <t>Övriga behandlingar</t>
  </si>
  <si>
    <t xml:space="preserve">Diagram 26. </t>
  </si>
  <si>
    <t>Premieinkomster för sjö- och annan transportförsäkring</t>
  </si>
  <si>
    <t>Försäkringsgren</t>
  </si>
  <si>
    <t>Ansvarsförsäkring</t>
  </si>
  <si>
    <t>Fartygskaskoförsäkring</t>
  </si>
  <si>
    <t>Varuförsäkring</t>
  </si>
  <si>
    <t>Diagram 27.</t>
  </si>
  <si>
    <t>Inbetalda premier för djurförsäkringar</t>
  </si>
  <si>
    <t>Diagram 28.</t>
  </si>
  <si>
    <t>Utbetalt skadebelopp för djurförsäkringar</t>
  </si>
  <si>
    <t>Totalt antal djurförsäkringar (summa separata djurförsäkringar samt flock- och kullförsäkringar)</t>
  </si>
  <si>
    <t>Premieinkomst (Mdkr, brutto)</t>
  </si>
  <si>
    <t>Skadebelopp (Mdkr)</t>
  </si>
  <si>
    <t>Diagram 29.</t>
  </si>
  <si>
    <t>Antal försäkringar inom pensions- och livförsäkring</t>
  </si>
  <si>
    <t>Om det förekommer att ett försäkringsavtal avser fler än en försäkrad redovisas antal försäkrade och medförsäkrade i stället för antal försäkringsavtal. Här ingår inte skadeförsäkringar. I kategorin Livförsäkring, övrigt ingår till exempel grupplivförsäkring, premiebefrielseförsäkring och sjukförsäkring.</t>
  </si>
  <si>
    <t>Livförsäkring, övrigt</t>
  </si>
  <si>
    <t>Privat kapitalförsäkring</t>
  </si>
  <si>
    <t>Privat pensionsförsäkring</t>
  </si>
  <si>
    <t>Tjänstepension utanför valcentral</t>
  </si>
  <si>
    <t>Tjänstepension via valcentral</t>
  </si>
  <si>
    <t>Premieinkomster till pensions- och livförsäkring</t>
  </si>
  <si>
    <t>Avser inbetalda premier (exklusive uppräknade fribrev och inflyttat försäkringskapital) för pensions- och livförsäkring. Här ingår både konkurrensutsatta och ej konkurrensutsatta försäkringar. I kategorin Livförsäkring, övrigt ingår grupplivförsäkring, premiebefrielseförsäkring och sjukförsäkring.</t>
  </si>
  <si>
    <t>Utbetalda försäkringsersättningar från pensions- och livförsäkring</t>
  </si>
  <si>
    <t xml:space="preserve">Miljarder kronor </t>
  </si>
  <si>
    <t>Tjänstepension, traditionell försäkring</t>
  </si>
  <si>
    <t>Tjänstepension, depåförsäkring</t>
  </si>
  <si>
    <t>Tjänstepension, fondförsäkring</t>
  </si>
  <si>
    <t>Tjänstepension, ej fördelningsbart</t>
  </si>
  <si>
    <t>Diagram 32.</t>
  </si>
  <si>
    <t>Pensionsutbetalningar samt tjänstepensionens andel av total pension</t>
  </si>
  <si>
    <t>Miljarder kronor och procent (höger axel)</t>
  </si>
  <si>
    <t>Pensionsmyndigheten och Svensk Försäkring.</t>
  </si>
  <si>
    <t>Utbetalningar från 55 års ålder</t>
  </si>
  <si>
    <t>Nominella värden</t>
  </si>
  <si>
    <t>Inkomstpension</t>
  </si>
  <si>
    <t>Premiepension</t>
  </si>
  <si>
    <t>Tjänstepension</t>
  </si>
  <si>
    <t>Privat pension</t>
  </si>
  <si>
    <t>Tjänstepensionens andel av total pension (höger axel)</t>
  </si>
  <si>
    <t>Diagram 33.</t>
  </si>
  <si>
    <t>Hushållens finansiella sparande</t>
  </si>
  <si>
    <t>Privata kapitalförsäkringar och privata pensionsförsäkringar</t>
  </si>
  <si>
    <t>Kontanter och bankinsättningar</t>
  </si>
  <si>
    <t>Direktägda aktier</t>
  </si>
  <si>
    <t>Fonder</t>
  </si>
  <si>
    <t>Diagram 34.</t>
  </si>
  <si>
    <t>Förväntad återstående medellivslängd vid 65 års ålder för kvinnor och män med tjänstepension efter födelseår</t>
  </si>
  <si>
    <t>Återstående livslängd i antal år</t>
  </si>
  <si>
    <r>
      <t>Svensk Försäkring, (2023</t>
    </r>
    <r>
      <rPr>
        <i/>
        <sz val="9"/>
        <color rgb="FF000000"/>
        <rFont val="Verdana"/>
        <family val="2"/>
      </rPr>
      <t>), Dödlighetsundersökningen 2023 (DUS23) - en vidareutveckling av DUS 21.</t>
    </r>
  </si>
  <si>
    <t>Återstående livslängd</t>
  </si>
  <si>
    <t>Födelseår</t>
  </si>
  <si>
    <t>Diff</t>
  </si>
  <si>
    <t>1955</t>
  </si>
  <si>
    <t>1956</t>
  </si>
  <si>
    <t>1957</t>
  </si>
  <si>
    <t>1958</t>
  </si>
  <si>
    <t>1959</t>
  </si>
  <si>
    <t>1960</t>
  </si>
  <si>
    <t>1961</t>
  </si>
  <si>
    <t>1962</t>
  </si>
  <si>
    <t>1963</t>
  </si>
  <si>
    <t>1964</t>
  </si>
  <si>
    <t>1965</t>
  </si>
  <si>
    <t>1966</t>
  </si>
  <si>
    <t>1967</t>
  </si>
  <si>
    <t>1968</t>
  </si>
  <si>
    <t>1969</t>
  </si>
  <si>
    <t>1970</t>
  </si>
  <si>
    <t>1971</t>
  </si>
  <si>
    <t>1972</t>
  </si>
  <si>
    <t>1973</t>
  </si>
  <si>
    <t>1974</t>
  </si>
  <si>
    <t>1975</t>
  </si>
  <si>
    <t>1976</t>
  </si>
  <si>
    <t>1977</t>
  </si>
  <si>
    <t>1978</t>
  </si>
  <si>
    <t>1979</t>
  </si>
  <si>
    <t>1980</t>
  </si>
  <si>
    <t>1981</t>
  </si>
  <si>
    <t>1982</t>
  </si>
  <si>
    <t>1983</t>
  </si>
  <si>
    <t>1984</t>
  </si>
  <si>
    <t>1985</t>
  </si>
  <si>
    <t>1986</t>
  </si>
  <si>
    <t>1987</t>
  </si>
  <si>
    <t>1988</t>
  </si>
  <si>
    <t>1989</t>
  </si>
  <si>
    <t>Diagram 35.</t>
  </si>
  <si>
    <t>Diagram 36.</t>
  </si>
  <si>
    <t>Tillgångar i kapitalförsäkringar</t>
  </si>
  <si>
    <t>Depåförsäkring</t>
  </si>
  <si>
    <t>Fondförsäkring</t>
  </si>
  <si>
    <t>Traditionell försäkring</t>
  </si>
  <si>
    <t>Diagram 37.</t>
  </si>
  <si>
    <t>SCB och Svensk Försäkring.</t>
  </si>
  <si>
    <t>BNP</t>
  </si>
  <si>
    <t>Kvot, procent</t>
  </si>
  <si>
    <t>EIOPA och Eurostat.</t>
  </si>
  <si>
    <t>Försäkringsföretag</t>
  </si>
  <si>
    <t>Totalt</t>
  </si>
  <si>
    <t>Luxemburg</t>
  </si>
  <si>
    <t>Nederländerna</t>
  </si>
  <si>
    <t>Danmark</t>
  </si>
  <si>
    <t>Sverige</t>
  </si>
  <si>
    <t>Frankrike</t>
  </si>
  <si>
    <t>Irland</t>
  </si>
  <si>
    <t>Malta</t>
  </si>
  <si>
    <t>Belgien</t>
  </si>
  <si>
    <t>Tyskland</t>
  </si>
  <si>
    <t>Italien</t>
  </si>
  <si>
    <t>Norge</t>
  </si>
  <si>
    <t>Österrike</t>
  </si>
  <si>
    <t>Finland</t>
  </si>
  <si>
    <t>Portugal</t>
  </si>
  <si>
    <t>Spanien</t>
  </si>
  <si>
    <t>Slovenien</t>
  </si>
  <si>
    <t>Cypern</t>
  </si>
  <si>
    <t>Grekland</t>
  </si>
  <si>
    <t>Kroatien</t>
  </si>
  <si>
    <t>Slovakien</t>
  </si>
  <si>
    <t>Estland</t>
  </si>
  <si>
    <t>Tjeckien</t>
  </si>
  <si>
    <t>Bulgarien</t>
  </si>
  <si>
    <t>Polen</t>
  </si>
  <si>
    <t>Island</t>
  </si>
  <si>
    <t>Ungern</t>
  </si>
  <si>
    <t>Lettland</t>
  </si>
  <si>
    <t>Litauien</t>
  </si>
  <si>
    <t>Rumänien</t>
  </si>
  <si>
    <t>Diagram 39.</t>
  </si>
  <si>
    <t>Andelar i procent av totala tillgångar och storlek på förvaltade tillgångar i miljarder kronor (till höger om stapeln)</t>
  </si>
  <si>
    <t>*</t>
  </si>
  <si>
    <t>Kvartal</t>
  </si>
  <si>
    <t>Andel i procent av totala tillgångar fördelat på sparform</t>
  </si>
  <si>
    <t>Afa Försäkring</t>
  </si>
  <si>
    <t>SPK Tjänstepension</t>
  </si>
  <si>
    <t>FPK Tjänstepension</t>
  </si>
  <si>
    <t>VFF Tjänstepension</t>
  </si>
  <si>
    <t>Bliwa</t>
  </si>
  <si>
    <t>Obligationer och räntebärande tillgångar</t>
  </si>
  <si>
    <t>Aktier &amp; Fonder</t>
  </si>
  <si>
    <t>Fastigheter</t>
  </si>
  <si>
    <t>Övriga tillgångar</t>
  </si>
  <si>
    <t>Avkastning på tillgångar förvaltade av svenska livförsäkring- och tjänstepensionsföretag</t>
  </si>
  <si>
    <t>Årlig totalavkastning</t>
  </si>
  <si>
    <t>AMF Tjänstepension</t>
  </si>
  <si>
    <t>Sjuk, olycksfall och vård</t>
  </si>
  <si>
    <t>BNP från användningssidan (ENS2010), försörjningsbalans, BNP till marknadspris, löpande priser, miljarder kronor</t>
  </si>
  <si>
    <t>2024</t>
  </si>
  <si>
    <t>Antal brand- och åskskador samt skadebelopp för hushåll och företag</t>
  </si>
  <si>
    <t>Naturorsakad skada, övrigt (från 2015)</t>
  </si>
  <si>
    <t>Naturorsakad skada, översvämning (från 2011)</t>
  </si>
  <si>
    <t>Tidningar och böcker</t>
  </si>
  <si>
    <t>Paketresor</t>
  </si>
  <si>
    <t>Antal utförda behandlingar inom vårdförsäkringen</t>
  </si>
  <si>
    <t>Tjänstepension, övrig</t>
  </si>
  <si>
    <r>
      <t>Svenska försäkrings- och tjänstepensionsföretags placeringstillgångar</t>
    </r>
    <r>
      <rPr>
        <sz val="9"/>
        <color rgb="FF000000"/>
        <rFont val="Segoe UI Semibold"/>
        <family val="2"/>
        <scheme val="minor"/>
      </rPr>
      <t xml:space="preserve"> (exklusive fond- och depåförsäkring)</t>
    </r>
  </si>
  <si>
    <t>Storlek på svenska försäkrings- och tjänstepensionsföretags placeringstillgångar</t>
  </si>
  <si>
    <t>Livförsäkringsföretag: Depåförsäkring</t>
  </si>
  <si>
    <t>Livförsäkringsföretag: Fondförsäkring</t>
  </si>
  <si>
    <t>Livförsäkringsföretag: Traditionell livförsäkring</t>
  </si>
  <si>
    <t>Tjänstepensionsföretag: Fondförsäkring</t>
  </si>
  <si>
    <t>Tjänstepensionsföretag: Traditionell livförsäkring</t>
  </si>
  <si>
    <t>Andel av tillgångar, procent</t>
  </si>
  <si>
    <t>Försäkrings- och tjänstepensionsföretagens tillgångar uppdelat på typ av försäkring</t>
  </si>
  <si>
    <t>Diagram 42.</t>
  </si>
  <si>
    <t>Sala</t>
  </si>
  <si>
    <t>Västerås</t>
  </si>
  <si>
    <t>Övrig livförsäkring</t>
  </si>
  <si>
    <t>Tjänstepension Depåförsäkring</t>
  </si>
  <si>
    <t>Tjänstepension Fondförsäkring</t>
  </si>
  <si>
    <t>Tjänstepension Traditionell försäkring</t>
  </si>
  <si>
    <t>Inflyttat försäkringskapital rensat från beståndsöverlåtelser, fusioner och interna flyttar</t>
  </si>
  <si>
    <t>Tecknad av företag</t>
  </si>
  <si>
    <t>Tecknad av privatperson</t>
  </si>
  <si>
    <t>Riktålder/Tidigaste ålder för rätt till grundskydd</t>
  </si>
  <si>
    <t>Kan ta ut inkomst- och premiepension</t>
  </si>
  <si>
    <t>2000-14*</t>
  </si>
  <si>
    <t>1997-99*</t>
  </si>
  <si>
    <t>1984-96*</t>
  </si>
  <si>
    <t>1981-83*</t>
  </si>
  <si>
    <t>1970-80*</t>
  </si>
  <si>
    <t>1967-69*</t>
  </si>
  <si>
    <t>1965-66*</t>
  </si>
  <si>
    <t>1963-64</t>
  </si>
  <si>
    <t>1961-62</t>
  </si>
  <si>
    <t>**</t>
  </si>
  <si>
    <t xml:space="preserve">* </t>
  </si>
  <si>
    <t>SAF-LO</t>
  </si>
  <si>
    <t>PA16 avd II*</t>
  </si>
  <si>
    <t>PA16 avd I</t>
  </si>
  <si>
    <t>ITP</t>
  </si>
  <si>
    <t>Avtalsområde</t>
  </si>
  <si>
    <t>Åldrar inom tjänstepensionsavtal</t>
  </si>
  <si>
    <t>Diagram 44.</t>
  </si>
  <si>
    <t>Diagram 43.</t>
  </si>
  <si>
    <t>Diagram 41.</t>
  </si>
  <si>
    <t>Diagram 40.</t>
  </si>
  <si>
    <t>Diagram 45.</t>
  </si>
  <si>
    <t>Sjuk- och olycksfallsförsäkringar finns inom både liv- och skadeförsäkringsföretag. Barnförsäkring omfattar i de flesta fall både sjuk- och olycksfall; om ett barn enbart har olycksfallsförsäkring så ingår den i kategorin Olycksfallsförsäkring. I kategorin Övrigt ingår bland annat försäkringar för rehabilitering och sjukavbrott. Från 2017 ingår även graviditetsförsäkring och trygghetsförsäkring vid arbetsskada.</t>
  </si>
  <si>
    <t>Vårdförsäkringar</t>
  </si>
  <si>
    <t>En skada innebär i normalfallet flera olika behandlingar, exempelvis återkommande besök för rehabiliteringsinsatser hos fysioterapeut. Det innebär att Svensk Försäkrings medlemsbolag i vissa fall har behövt göra uppskattningar av antalet behandlingar inom varje (unik) skada. De uppgifter som publiceras här är därför inte exakta.</t>
  </si>
  <si>
    <t>2025</t>
  </si>
  <si>
    <t>Försäkringsbranschens Arbetsgivareorganisation (FAO) och Svenskt Näringsliv</t>
  </si>
  <si>
    <t>Andel anställda efter yrkesgrupper i försäkringsbranschen, 2025</t>
  </si>
  <si>
    <t>Skador inom motorfordonsförsäkring fördelat på typ av skada, 2025</t>
  </si>
  <si>
    <t>Hela perioden 2015-2024</t>
  </si>
  <si>
    <t>Hässleholm</t>
  </si>
  <si>
    <t>Gislaved</t>
  </si>
  <si>
    <t>Kristianstad</t>
  </si>
  <si>
    <t>Totalt 2015-2024</t>
  </si>
  <si>
    <t>Totalt skadebelopp för naturorsakade skador 2015-2024, för de 10 mest drabbade kommunerna</t>
  </si>
  <si>
    <r>
      <t xml:space="preserve">Svensk Försäkring (rapporten </t>
    </r>
    <r>
      <rPr>
        <i/>
        <sz val="9"/>
        <color rgb="FF000000"/>
        <rFont val="Roboto"/>
      </rPr>
      <t>Naturskador i Sverige 2015-2024 Antal och kostnader per kommun</t>
    </r>
    <r>
      <rPr>
        <sz val="9"/>
        <color rgb="FF000000"/>
        <rFont val="Roboto"/>
      </rPr>
      <t>).</t>
    </r>
  </si>
  <si>
    <t>Zürich</t>
  </si>
  <si>
    <t>ERGO Försäkring</t>
  </si>
  <si>
    <t>Vikter (vägningstal) vid beräkning av inflationen (KPI) under 2026</t>
  </si>
  <si>
    <t>Verktyg hem/trädgård</t>
  </si>
  <si>
    <t>Genomsnittlig årlig totalavkastning 2003-2025</t>
  </si>
  <si>
    <t>Storlek på de europeiska försäkrings- och tjänstepensionsföretags placeringstillgångar i förhållande till BNP, 2025</t>
  </si>
  <si>
    <t>2025K4</t>
  </si>
  <si>
    <t>Andel av totala tillgångar för livförsäkrings- och tjänstepensionsföretag fördelat per företagsgrupp/företag och sparform, 2025</t>
  </si>
  <si>
    <t xml:space="preserve">I Folksam-gruppen ingår både tjänstepensionsföretag och livförsäkringsföretag. Den största delen av tillgångarna är för tjänstepensionsföretag, varför Folksam i detta diagram ingår bland tjänstepensionsföretag. </t>
  </si>
  <si>
    <t>Antal skador och skadebelopp för hushåll och företag, 2025</t>
  </si>
  <si>
    <t xml:space="preserve">Enhet i data </t>
  </si>
  <si>
    <t>Kronor</t>
  </si>
  <si>
    <t>Enhet i diagrammet</t>
  </si>
  <si>
    <t xml:space="preserve">Svensk Försäkring </t>
  </si>
  <si>
    <t>Svenska Fribrevsbolaget</t>
  </si>
  <si>
    <t>Avsättning för oreglerade skador ultimo år R</t>
  </si>
  <si>
    <t>Utbetalda försäkringsersättningar för tom R-1</t>
  </si>
  <si>
    <t>Utbetalda försäkringsersättningar för år R</t>
  </si>
  <si>
    <t>varav utl företag</t>
  </si>
  <si>
    <t>AKAP-KR</t>
  </si>
  <si>
    <t>KAP-KL**</t>
  </si>
  <si>
    <t>KAP-KL premiebestämd: 62 år</t>
  </si>
  <si>
    <t>nya</t>
  </si>
  <si>
    <t>PA16 avd II: 63 år för född 1966 och yngre</t>
  </si>
  <si>
    <t>Antal trafikskador och utbetalda ersättningar</t>
  </si>
  <si>
    <t>Antal omkomna personer (höger axel)</t>
  </si>
  <si>
    <t>För kategorin "Inbrott och stöld, fordon" finns ett tidsseriebrott 2019/2020 på grund av statistikomläggning. Tidsserien före 2019 är inte jämförbar med tidsserien från 2020 och framåt.</t>
  </si>
  <si>
    <t>Diagram 30.</t>
  </si>
  <si>
    <t>Riktålder och tidigaste ålder för uttag av inkomst- och premiepension efter födelseår</t>
  </si>
  <si>
    <t>Pensionsmyndigheten.</t>
  </si>
  <si>
    <t>Prognos för födda 1966 och senare.</t>
  </si>
  <si>
    <t>Diagram 31.</t>
  </si>
  <si>
    <t>Tidigaste ålder för uttag av tjänstepension inom olika avatalsområden</t>
  </si>
  <si>
    <t>Ålder i år</t>
  </si>
  <si>
    <t xml:space="preserve"> Rapporten ”Tjänstepension, Livförsäkrings- och tjänstepensionsföretagens roll och betydelse” (2026), </t>
  </si>
  <si>
    <t>*PA16 avd I: 63 år för född 1966 och yngre</t>
  </si>
  <si>
    <t>**KAP-KL premiebestämd del: 62 år</t>
  </si>
  <si>
    <t>Diagram 38.</t>
  </si>
  <si>
    <t>Inflyttat försäkringskapital per företagsgrupp/företag</t>
  </si>
  <si>
    <t>Försäkringskapitalet är rensat från beståndsöverlåtelser, fusioner och interna flyttar</t>
  </si>
  <si>
    <t>Folksam*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</si>
</sst>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64" formatCode="&quot;kr&quot;#,##0_);[Red]\(&quot;kr&quot;#,##0\)"/>
    <numFmt numFmtId="165" formatCode="_(* #,##0.00_);_(* \(#,##0.00\);_(* &quot;-&quot;??_);_(@_)"/>
    <numFmt numFmtId="166" formatCode="#,##0;[Red]&quot;-&quot;#,##0"/>
    <numFmt numFmtId="167" formatCode="#,##0.0"/>
    <numFmt numFmtId="168" formatCode="0.0"/>
    <numFmt numFmtId="169" formatCode="yyyy;@"/>
    <numFmt numFmtId="170" formatCode="0.000"/>
    <numFmt numFmtId="171" formatCode="0.0%"/>
    <numFmt numFmtId="172" formatCode="&quot;Total&quot;\ @"/>
    <numFmt numFmtId="173" formatCode="#,##0.000"/>
    <numFmt numFmtId="174" formatCode="#,##0.0%;\(#,##0.0%\)"/>
    <numFmt numFmtId="175" formatCode="_-* #,##0.0_-;\-* #,##0.0_-;_-* &quot;-&quot;??_-;_-@_-"/>
    <numFmt numFmtId="176" formatCode="#,##0.0000"/>
    <numFmt numFmtId="177" formatCode="0.0000"/>
  </numFmts>
  <fonts count="90">
    <font>
      <sz val="11"/>
      <color indexed="8"/>
      <name val="Segoe UI Semibold"/>
      <family val="2"/>
      <scheme val="minor"/>
    </font>
    <font>
      <sz val="11"/>
      <color theme="1"/>
      <name val="Segoe UI Semibold"/>
      <family val="2"/>
      <scheme val="minor"/>
    </font>
    <font>
      <sz val="11"/>
      <color theme="1"/>
      <name val="Segoe UI Semibold"/>
      <family val="2"/>
      <scheme val="minor"/>
    </font>
    <font>
      <sz val="11"/>
      <color theme="1"/>
      <name val="Segoe UI Semibold"/>
      <family val="2"/>
      <scheme val="minor"/>
    </font>
    <font>
      <sz val="11"/>
      <color theme="1"/>
      <name val="Segoe UI Semibold"/>
      <family val="2"/>
      <scheme val="minor"/>
    </font>
    <font>
      <sz val="11"/>
      <color theme="1"/>
      <name val="Segoe UI Semibold"/>
      <family val="2"/>
      <scheme val="minor"/>
    </font>
    <font>
      <sz val="11"/>
      <color theme="1"/>
      <name val="Segoe UI Semibold"/>
      <family val="2"/>
      <scheme val="minor"/>
    </font>
    <font>
      <sz val="11"/>
      <color theme="1"/>
      <name val="Segoe UI Semibold"/>
      <family val="2"/>
      <scheme val="minor"/>
    </font>
    <font>
      <sz val="11"/>
      <color theme="1"/>
      <name val="Segoe UI Semibold"/>
      <family val="2"/>
      <scheme val="minor"/>
    </font>
    <font>
      <sz val="11"/>
      <color theme="1"/>
      <name val="Segoe UI Semibold"/>
      <family val="2"/>
      <scheme val="minor"/>
    </font>
    <font>
      <sz val="11"/>
      <color theme="1"/>
      <name val="Segoe UI Semibold"/>
      <family val="2"/>
      <scheme val="minor"/>
    </font>
    <font>
      <sz val="11"/>
      <color theme="1"/>
      <name val="Segoe UI Semibold"/>
      <family val="2"/>
      <scheme val="minor"/>
    </font>
    <font>
      <sz val="11"/>
      <color theme="1"/>
      <name val="Segoe UI Semibold"/>
      <family val="2"/>
      <scheme val="minor"/>
    </font>
    <font>
      <sz val="11"/>
      <color theme="1"/>
      <name val="Segoe UI Semibold"/>
      <family val="2"/>
      <scheme val="minor"/>
    </font>
    <font>
      <sz val="11"/>
      <color indexed="8"/>
      <name val="Segoe UI Semibold"/>
      <family val="2"/>
      <scheme val="minor"/>
    </font>
    <font>
      <sz val="10"/>
      <color theme="1"/>
      <name val="Verdana"/>
      <family val="2"/>
    </font>
    <font>
      <b/>
      <sz val="10"/>
      <color theme="1"/>
      <name val="Verdana"/>
      <family val="2"/>
    </font>
    <font>
      <sz val="10"/>
      <name val="Arial"/>
      <family val="2"/>
    </font>
    <font>
      <sz val="10"/>
      <name val="CG Times (W1)"/>
      <family val="1"/>
    </font>
    <font>
      <sz val="11"/>
      <color indexed="8"/>
      <name val="Calibri"/>
      <family val="2"/>
    </font>
    <font>
      <sz val="10"/>
      <name val="Arial"/>
      <family val="2"/>
      <charset val="1"/>
    </font>
    <font>
      <sz val="10"/>
      <color rgb="FF000000"/>
      <name val="CG Times (W1)"/>
    </font>
    <font>
      <sz val="10"/>
      <color rgb="FF000000"/>
      <name val="Arial"/>
      <family val="2"/>
    </font>
    <font>
      <sz val="10"/>
      <color rgb="FF808080"/>
      <name val="CG Times (W1)"/>
    </font>
    <font>
      <b/>
      <sz val="10"/>
      <color rgb="FFFF0000"/>
      <name val="CG Times (W1)"/>
    </font>
    <font>
      <sz val="10"/>
      <color rgb="FFC0C0C0"/>
      <name val="CG Times (W1)"/>
    </font>
    <font>
      <sz val="10"/>
      <name val="Arial"/>
      <family val="2"/>
    </font>
    <font>
      <b/>
      <sz val="10"/>
      <color rgb="FF000000"/>
      <name val="Verdana"/>
      <family val="2"/>
    </font>
    <font>
      <sz val="10"/>
      <color indexed="8"/>
      <name val="Verdana"/>
      <family val="2"/>
    </font>
    <font>
      <sz val="8"/>
      <name val="Helvetica"/>
      <family val="2"/>
    </font>
    <font>
      <b/>
      <sz val="10"/>
      <color indexed="8"/>
      <name val="Verdana"/>
      <family val="2"/>
    </font>
    <font>
      <sz val="8"/>
      <name val="Segoe UI Semibold"/>
      <family val="2"/>
      <scheme val="minor"/>
    </font>
    <font>
      <b/>
      <sz val="11"/>
      <color theme="1"/>
      <name val="Segoe UI Semibold"/>
      <family val="2"/>
      <scheme val="minor"/>
    </font>
    <font>
      <sz val="11"/>
      <color rgb="FFFF0000"/>
      <name val="Segoe UI Semibold"/>
      <family val="2"/>
      <scheme val="minor"/>
    </font>
    <font>
      <sz val="11"/>
      <color rgb="FF000000"/>
      <name val="Calibri"/>
      <family val="2"/>
    </font>
    <font>
      <sz val="18"/>
      <color theme="3"/>
      <name val="Segoe UI Semibold"/>
      <family val="2"/>
      <scheme val="major"/>
    </font>
    <font>
      <b/>
      <sz val="15"/>
      <color theme="3"/>
      <name val="Segoe UI Semibold"/>
      <family val="2"/>
      <scheme val="minor"/>
    </font>
    <font>
      <b/>
      <sz val="13"/>
      <color theme="3"/>
      <name val="Segoe UI Semibold"/>
      <family val="2"/>
      <scheme val="minor"/>
    </font>
    <font>
      <b/>
      <sz val="11"/>
      <color theme="3"/>
      <name val="Segoe UI Semibold"/>
      <family val="2"/>
      <scheme val="minor"/>
    </font>
    <font>
      <sz val="11"/>
      <color rgb="FF006100"/>
      <name val="Segoe UI Semibold"/>
      <family val="2"/>
      <scheme val="minor"/>
    </font>
    <font>
      <sz val="11"/>
      <color rgb="FF9C0006"/>
      <name val="Segoe UI Semibold"/>
      <family val="2"/>
      <scheme val="minor"/>
    </font>
    <font>
      <sz val="11"/>
      <color rgb="FF9C5700"/>
      <name val="Segoe UI Semibold"/>
      <family val="2"/>
      <scheme val="minor"/>
    </font>
    <font>
      <sz val="11"/>
      <color rgb="FF3F3F76"/>
      <name val="Segoe UI Semibold"/>
      <family val="2"/>
      <scheme val="minor"/>
    </font>
    <font>
      <b/>
      <sz val="11"/>
      <color rgb="FF3F3F3F"/>
      <name val="Segoe UI Semibold"/>
      <family val="2"/>
      <scheme val="minor"/>
    </font>
    <font>
      <b/>
      <sz val="11"/>
      <color rgb="FFFA7D00"/>
      <name val="Segoe UI Semibold"/>
      <family val="2"/>
      <scheme val="minor"/>
    </font>
    <font>
      <sz val="11"/>
      <color rgb="FFFA7D00"/>
      <name val="Segoe UI Semibold"/>
      <family val="2"/>
      <scheme val="minor"/>
    </font>
    <font>
      <b/>
      <sz val="11"/>
      <color theme="0"/>
      <name val="Segoe UI Semibold"/>
      <family val="2"/>
      <scheme val="minor"/>
    </font>
    <font>
      <i/>
      <sz val="11"/>
      <color rgb="FF7F7F7F"/>
      <name val="Segoe UI Semibold"/>
      <family val="2"/>
      <scheme val="minor"/>
    </font>
    <font>
      <sz val="11"/>
      <color theme="0"/>
      <name val="Segoe UI Semibold"/>
      <family val="2"/>
      <scheme val="minor"/>
    </font>
    <font>
      <sz val="9"/>
      <color indexed="8"/>
      <name val="Segoe UI Semibold"/>
      <family val="2"/>
      <scheme val="minor"/>
    </font>
    <font>
      <sz val="9"/>
      <color indexed="8"/>
      <name val="Segoe UI Semibold"/>
      <family val="2"/>
      <scheme val="minor"/>
    </font>
    <font>
      <b/>
      <sz val="9"/>
      <color indexed="8"/>
      <name val="Segoe UI Semibold"/>
      <family val="2"/>
      <scheme val="minor"/>
    </font>
    <font>
      <sz val="9"/>
      <color theme="1"/>
      <name val="Segoe UI Semibold"/>
      <family val="2"/>
      <scheme val="minor"/>
    </font>
    <font>
      <b/>
      <sz val="9"/>
      <color rgb="FF000000"/>
      <name val="Verdana"/>
      <family val="2"/>
    </font>
    <font>
      <sz val="9"/>
      <color indexed="8"/>
      <name val="Verdana"/>
      <family val="2"/>
    </font>
    <font>
      <sz val="9"/>
      <color rgb="FF000000"/>
      <name val="Segoe UI Semibold"/>
      <family val="2"/>
      <scheme val="minor"/>
    </font>
    <font>
      <b/>
      <sz val="9"/>
      <color rgb="FF000000"/>
      <name val="Segoe UI Semibold"/>
      <family val="2"/>
      <scheme val="minor"/>
    </font>
    <font>
      <b/>
      <sz val="9"/>
      <color indexed="8"/>
      <name val="Verdana"/>
      <family val="2"/>
    </font>
    <font>
      <sz val="9"/>
      <color rgb="FF000000"/>
      <name val="Verdana"/>
      <family val="2"/>
    </font>
    <font>
      <sz val="9"/>
      <color indexed="8"/>
      <name val="Roboto"/>
    </font>
    <font>
      <sz val="9"/>
      <color theme="1"/>
      <name val="Roboto"/>
    </font>
    <font>
      <b/>
      <sz val="9"/>
      <color theme="1"/>
      <name val="Roboto"/>
    </font>
    <font>
      <b/>
      <sz val="9"/>
      <color rgb="FF000000"/>
      <name val="Roboto"/>
    </font>
    <font>
      <sz val="9"/>
      <color rgb="FF000000"/>
      <name val="Roboto"/>
    </font>
    <font>
      <b/>
      <sz val="9"/>
      <color indexed="8"/>
      <name val="Roboto"/>
    </font>
    <font>
      <sz val="9"/>
      <color theme="1"/>
      <name val="Verdana"/>
      <family val="2"/>
    </font>
    <font>
      <b/>
      <sz val="9"/>
      <color theme="1"/>
      <name val="Verdana"/>
      <family val="2"/>
    </font>
    <font>
      <sz val="9"/>
      <color rgb="FFFF0000"/>
      <name val="Verdana"/>
      <family val="2"/>
    </font>
    <font>
      <b/>
      <sz val="9"/>
      <color rgb="FF000000"/>
      <name val="Calibri"/>
      <family val="2"/>
    </font>
    <font>
      <b/>
      <sz val="9"/>
      <color indexed="8"/>
      <name val="Segoe UI Semibold"/>
      <family val="2"/>
      <scheme val="minor"/>
    </font>
    <font>
      <sz val="9"/>
      <color rgb="FFC00000"/>
      <name val="Segoe UI Semibold"/>
      <family val="2"/>
      <scheme val="minor"/>
    </font>
    <font>
      <b/>
      <sz val="9"/>
      <color theme="1"/>
      <name val="Segoe UI Semibold"/>
      <family val="2"/>
      <scheme val="minor"/>
    </font>
    <font>
      <sz val="9"/>
      <color rgb="FFFF0000"/>
      <name val="Segoe UI Semibold"/>
      <family val="2"/>
      <scheme val="minor"/>
    </font>
    <font>
      <sz val="9"/>
      <color rgb="FFFFFFFF"/>
      <name val="Roboto"/>
    </font>
    <font>
      <i/>
      <sz val="9"/>
      <color rgb="FF000000"/>
      <name val="Verdana"/>
      <family val="2"/>
    </font>
    <font>
      <i/>
      <sz val="9"/>
      <color rgb="FF000000"/>
      <name val="Roboto"/>
    </font>
    <font>
      <b/>
      <sz val="9"/>
      <name val="Verdana"/>
      <family val="2"/>
    </font>
    <font>
      <sz val="9"/>
      <name val="Verdana"/>
      <family val="2"/>
    </font>
    <font>
      <sz val="9"/>
      <color theme="1"/>
      <name val="Segoe UI Semibold"/>
      <family val="2"/>
      <scheme val="minor"/>
    </font>
    <font>
      <b/>
      <sz val="9"/>
      <name val="Roboto"/>
    </font>
    <font>
      <sz val="9"/>
      <name val="Roboto"/>
    </font>
    <font>
      <b/>
      <sz val="9"/>
      <color rgb="FF000000"/>
      <name val="Segoe UI Semibold"/>
      <family val="2"/>
      <scheme val="minor"/>
    </font>
    <font>
      <sz val="9"/>
      <color rgb="FF000000"/>
      <name val="Segoe UI Semibold"/>
      <family val="2"/>
      <scheme val="minor"/>
    </font>
    <font>
      <sz val="10"/>
      <color indexed="8"/>
      <name val="Segoe UI Semibold"/>
      <family val="2"/>
      <scheme val="minor"/>
    </font>
    <font>
      <b/>
      <sz val="9"/>
      <name val="Segoe UI Semibold"/>
      <family val="2"/>
      <scheme val="minor"/>
    </font>
    <font>
      <sz val="9"/>
      <name val="Segoe UI Semibold"/>
      <family val="2"/>
      <scheme val="minor"/>
    </font>
    <font>
      <sz val="10"/>
      <color rgb="FF000000"/>
      <name val="Verdana"/>
      <family val="2"/>
    </font>
    <font>
      <sz val="9"/>
      <color theme="1"/>
      <name val="Segoe UI Semibold"/>
      <family val="2"/>
    </font>
    <font>
      <sz val="9"/>
      <color rgb="FF000000"/>
      <name val="Segoe UI Semibold"/>
      <family val="2"/>
    </font>
    <font>
      <sz val="9"/>
      <color indexed="8"/>
      <name val="Segoe UI Semibold"/>
      <family val="2"/>
    </font>
  </fonts>
  <fills count="39">
    <fill>
      <patternFill patternType="none"/>
    </fill>
    <fill>
      <patternFill patternType="gray125"/>
    </fill>
    <fill>
      <patternFill patternType="solid">
        <fgColor indexed="43"/>
      </patternFill>
    </fill>
    <fill>
      <patternFill patternType="solid">
        <fgColor rgb="FFC0C0C0"/>
        <bgColor rgb="FFC0C0C0"/>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4.9989318521683403E-2"/>
        <bgColor indexed="64"/>
      </patternFill>
    </fill>
    <fill>
      <patternFill patternType="solid">
        <fgColor theme="5"/>
        <bgColor indexed="64"/>
      </patternFill>
    </fill>
    <fill>
      <patternFill patternType="solid">
        <fgColor rgb="FFFFFF00"/>
        <bgColor indexed="64"/>
      </patternFill>
    </fill>
    <fill>
      <patternFill patternType="solid">
        <fgColor theme="0"/>
        <bgColor indexed="64"/>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ck">
        <color auto="1"/>
      </left>
      <right/>
      <top/>
      <bottom/>
      <diagonal/>
    </border>
    <border>
      <left/>
      <right style="thick">
        <color auto="1"/>
      </right>
      <top/>
      <bottom/>
      <diagonal/>
    </border>
  </borders>
  <cellStyleXfs count="81">
    <xf numFmtId="0" fontId="0" fillId="0" borderId="0"/>
    <xf numFmtId="9" fontId="14" fillId="0" borderId="0" applyFont="0" applyFill="0" applyBorder="0" applyAlignment="0" applyProtection="0"/>
    <xf numFmtId="0" fontId="13" fillId="0" borderId="0"/>
    <xf numFmtId="9" fontId="13" fillId="0" borderId="0" applyFont="0" applyFill="0" applyBorder="0" applyAlignment="0" applyProtection="0"/>
    <xf numFmtId="0" fontId="12" fillId="0" borderId="0"/>
    <xf numFmtId="9" fontId="12" fillId="0" borderId="0" applyFont="0" applyFill="0" applyBorder="0" applyAlignment="0" applyProtection="0"/>
    <xf numFmtId="0" fontId="11" fillId="0" borderId="0"/>
    <xf numFmtId="9" fontId="11" fillId="0" borderId="0" applyFont="0" applyFill="0" applyBorder="0" applyAlignment="0" applyProtection="0"/>
    <xf numFmtId="0" fontId="10" fillId="0" borderId="0"/>
    <xf numFmtId="9" fontId="10" fillId="0" borderId="0" applyFont="0" applyFill="0" applyBorder="0" applyAlignment="0" applyProtection="0"/>
    <xf numFmtId="0" fontId="18" fillId="0" borderId="0"/>
    <xf numFmtId="0" fontId="19" fillId="2" borderId="0" applyNumberFormat="0" applyBorder="0" applyAlignment="0" applyProtection="0"/>
    <xf numFmtId="0" fontId="19" fillId="0" borderId="0"/>
    <xf numFmtId="9" fontId="17" fillId="0" borderId="0" applyFont="0" applyFill="0" applyBorder="0" applyAlignment="0" applyProtection="0"/>
    <xf numFmtId="0" fontId="20" fillId="0" borderId="0"/>
    <xf numFmtId="166" fontId="17" fillId="0" borderId="0" applyFont="0" applyFill="0" applyBorder="0" applyAlignment="0" applyProtection="0"/>
    <xf numFmtId="164" fontId="17" fillId="0" borderId="0" applyFont="0" applyFill="0" applyBorder="0" applyAlignment="0" applyProtection="0"/>
    <xf numFmtId="0" fontId="17" fillId="0" borderId="0"/>
    <xf numFmtId="0" fontId="21" fillId="0" borderId="0"/>
    <xf numFmtId="0" fontId="23" fillId="0" borderId="0" applyNumberFormat="0" applyFill="0" applyBorder="0" applyAlignment="0" applyProtection="0"/>
    <xf numFmtId="0" fontId="24" fillId="0" borderId="0" applyNumberFormat="0" applyFill="0" applyBorder="0" applyAlignment="0" applyProtection="0"/>
    <xf numFmtId="0" fontId="25" fillId="0" borderId="0" applyNumberFormat="0" applyFill="0" applyBorder="0" applyAlignment="0" applyProtection="0"/>
    <xf numFmtId="0" fontId="22" fillId="3" borderId="0" applyNumberFormat="0" applyBorder="0" applyProtection="0"/>
    <xf numFmtId="0" fontId="26" fillId="0" borderId="0"/>
    <xf numFmtId="0" fontId="15" fillId="0" borderId="0"/>
    <xf numFmtId="0" fontId="29" fillId="0" borderId="0"/>
    <xf numFmtId="0" fontId="14" fillId="0" borderId="0"/>
    <xf numFmtId="0" fontId="9" fillId="0" borderId="0"/>
    <xf numFmtId="0" fontId="9" fillId="0" borderId="0"/>
    <xf numFmtId="0" fontId="8" fillId="0" borderId="0"/>
    <xf numFmtId="0" fontId="7" fillId="0" borderId="0"/>
    <xf numFmtId="0" fontId="34" fillId="0" borderId="0" applyNumberFormat="0" applyBorder="0" applyAlignment="0"/>
    <xf numFmtId="0" fontId="35" fillId="0" borderId="0" applyNumberFormat="0" applyFill="0" applyBorder="0" applyAlignment="0" applyProtection="0"/>
    <xf numFmtId="0" fontId="36" fillId="0" borderId="1" applyNumberFormat="0" applyFill="0" applyAlignment="0" applyProtection="0"/>
    <xf numFmtId="0" fontId="37" fillId="0" borderId="2" applyNumberFormat="0" applyFill="0" applyAlignment="0" applyProtection="0"/>
    <xf numFmtId="0" fontId="38" fillId="0" borderId="3" applyNumberFormat="0" applyFill="0" applyAlignment="0" applyProtection="0"/>
    <xf numFmtId="0" fontId="38" fillId="0" borderId="0" applyNumberFormat="0" applyFill="0" applyBorder="0" applyAlignment="0" applyProtection="0"/>
    <xf numFmtId="0" fontId="39" fillId="4" borderId="0" applyNumberFormat="0" applyBorder="0" applyAlignment="0" applyProtection="0"/>
    <xf numFmtId="0" fontId="40" fillId="5" borderId="0" applyNumberFormat="0" applyBorder="0" applyAlignment="0" applyProtection="0"/>
    <xf numFmtId="0" fontId="41" fillId="6" borderId="0" applyNumberFormat="0" applyBorder="0" applyAlignment="0" applyProtection="0"/>
    <xf numFmtId="0" fontId="42" fillId="7" borderId="4" applyNumberFormat="0" applyAlignment="0" applyProtection="0"/>
    <xf numFmtId="0" fontId="43" fillId="8" borderId="5" applyNumberFormat="0" applyAlignment="0" applyProtection="0"/>
    <xf numFmtId="0" fontId="44" fillId="8" borderId="4" applyNumberFormat="0" applyAlignment="0" applyProtection="0"/>
    <xf numFmtId="0" fontId="45" fillId="0" borderId="6" applyNumberFormat="0" applyFill="0" applyAlignment="0" applyProtection="0"/>
    <xf numFmtId="0" fontId="46" fillId="9" borderId="7" applyNumberFormat="0" applyAlignment="0" applyProtection="0"/>
    <xf numFmtId="0" fontId="33" fillId="0" borderId="0" applyNumberFormat="0" applyFill="0" applyBorder="0" applyAlignment="0" applyProtection="0"/>
    <xf numFmtId="0" fontId="47" fillId="0" borderId="0" applyNumberFormat="0" applyFill="0" applyBorder="0" applyAlignment="0" applyProtection="0"/>
    <xf numFmtId="0" fontId="32" fillId="0" borderId="9" applyNumberFormat="0" applyFill="0" applyAlignment="0" applyProtection="0"/>
    <xf numFmtId="0" fontId="48"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48" fillId="15"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18" borderId="0" applyNumberFormat="0" applyBorder="0" applyAlignment="0" applyProtection="0"/>
    <xf numFmtId="0" fontId="48" fillId="19"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2" borderId="0" applyNumberFormat="0" applyBorder="0" applyAlignment="0" applyProtection="0"/>
    <xf numFmtId="0" fontId="48" fillId="23"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6" borderId="0" applyNumberFormat="0" applyBorder="0" applyAlignment="0" applyProtection="0"/>
    <xf numFmtId="0" fontId="48" fillId="27"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0" borderId="0" applyNumberFormat="0" applyBorder="0" applyAlignment="0" applyProtection="0"/>
    <xf numFmtId="0" fontId="48" fillId="31"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34" borderId="0" applyNumberFormat="0" applyBorder="0" applyAlignment="0" applyProtection="0"/>
    <xf numFmtId="0" fontId="6" fillId="0" borderId="0"/>
    <xf numFmtId="9" fontId="6" fillId="0" borderId="0" applyFont="0" applyFill="0" applyBorder="0" applyAlignment="0" applyProtection="0"/>
    <xf numFmtId="0" fontId="6" fillId="10" borderId="8" applyNumberFormat="0" applyFont="0" applyAlignment="0" applyProtection="0"/>
    <xf numFmtId="165" fontId="14" fillId="0" borderId="0" applyFont="0" applyFill="0" applyBorder="0" applyAlignment="0" applyProtection="0"/>
    <xf numFmtId="0" fontId="5" fillId="0" borderId="0"/>
    <xf numFmtId="0" fontId="4" fillId="0" borderId="0"/>
    <xf numFmtId="9" fontId="4" fillId="0" borderId="0" applyFont="0" applyFill="0" applyBorder="0" applyAlignment="0" applyProtection="0"/>
    <xf numFmtId="9" fontId="14" fillId="0" borderId="0" applyFont="0" applyFill="0" applyBorder="0" applyAlignment="0" applyProtection="0"/>
    <xf numFmtId="0" fontId="3" fillId="0" borderId="0"/>
  </cellStyleXfs>
  <cellXfs count="274">
    <xf numFmtId="0" fontId="0" fillId="0" borderId="0" xfId="0"/>
    <xf numFmtId="0" fontId="28" fillId="0" borderId="0" xfId="0" applyFont="1"/>
    <xf numFmtId="0" fontId="27" fillId="0" borderId="0" xfId="24" applyFont="1"/>
    <xf numFmtId="0" fontId="15" fillId="0" borderId="0" xfId="24"/>
    <xf numFmtId="3" fontId="28" fillId="0" borderId="0" xfId="0" applyNumberFormat="1" applyFont="1"/>
    <xf numFmtId="0" fontId="16" fillId="0" borderId="0" xfId="24" applyFont="1"/>
    <xf numFmtId="0" fontId="28" fillId="0" borderId="0" xfId="0" quotePrefix="1" applyFont="1" applyAlignment="1">
      <alignment horizontal="left"/>
    </xf>
    <xf numFmtId="173" fontId="28" fillId="0" borderId="0" xfId="0" applyNumberFormat="1" applyFont="1"/>
    <xf numFmtId="0" fontId="30" fillId="0" borderId="0" xfId="0" applyFont="1" applyAlignment="1">
      <alignment horizontal="center" vertical="top"/>
    </xf>
    <xf numFmtId="14" fontId="15" fillId="0" borderId="0" xfId="24" applyNumberFormat="1" applyAlignment="1">
      <alignment horizontal="left"/>
    </xf>
    <xf numFmtId="0" fontId="30" fillId="0" borderId="0" xfId="0" applyFont="1" applyAlignment="1">
      <alignment horizontal="center"/>
    </xf>
    <xf numFmtId="0" fontId="49" fillId="0" borderId="0" xfId="0" applyFont="1"/>
    <xf numFmtId="0" fontId="50" fillId="0" borderId="0" xfId="0" applyFont="1"/>
    <xf numFmtId="14" fontId="50" fillId="0" borderId="0" xfId="0" applyNumberFormat="1" applyFont="1" applyAlignment="1">
      <alignment horizontal="left"/>
    </xf>
    <xf numFmtId="0" fontId="50" fillId="0" borderId="0" xfId="0" quotePrefix="1" applyFont="1" applyAlignment="1">
      <alignment horizontal="left"/>
    </xf>
    <xf numFmtId="167" fontId="50" fillId="0" borderId="0" xfId="0" applyNumberFormat="1" applyFont="1"/>
    <xf numFmtId="3" fontId="50" fillId="0" borderId="0" xfId="0" applyNumberFormat="1" applyFont="1"/>
    <xf numFmtId="9" fontId="50" fillId="0" borderId="0" xfId="1" applyFont="1"/>
    <xf numFmtId="3" fontId="51" fillId="0" borderId="0" xfId="0" applyNumberFormat="1" applyFont="1"/>
    <xf numFmtId="0" fontId="51" fillId="0" borderId="0" xfId="0" applyFont="1"/>
    <xf numFmtId="3" fontId="50" fillId="0" borderId="0" xfId="0" applyNumberFormat="1" applyFont="1" applyAlignment="1">
      <alignment horizontal="right"/>
    </xf>
    <xf numFmtId="3" fontId="52" fillId="0" borderId="0" xfId="30" quotePrefix="1" applyNumberFormat="1" applyFont="1"/>
    <xf numFmtId="0" fontId="53" fillId="0" borderId="0" xfId="0" applyFont="1"/>
    <xf numFmtId="3" fontId="54" fillId="0" borderId="0" xfId="0" applyNumberFormat="1" applyFont="1"/>
    <xf numFmtId="3" fontId="49" fillId="0" borderId="0" xfId="0" applyNumberFormat="1" applyFont="1"/>
    <xf numFmtId="168" fontId="50" fillId="0" borderId="0" xfId="0" applyNumberFormat="1" applyFont="1"/>
    <xf numFmtId="9" fontId="50" fillId="0" borderId="0" xfId="0" applyNumberFormat="1" applyFont="1"/>
    <xf numFmtId="9" fontId="55" fillId="0" borderId="0" xfId="0" applyNumberFormat="1" applyFont="1"/>
    <xf numFmtId="0" fontId="56" fillId="0" borderId="0" xfId="0" applyFont="1"/>
    <xf numFmtId="167" fontId="50" fillId="0" borderId="0" xfId="0" applyNumberFormat="1" applyFont="1" applyAlignment="1">
      <alignment horizontal="right"/>
    </xf>
    <xf numFmtId="0" fontId="58" fillId="0" borderId="0" xfId="24" applyFont="1"/>
    <xf numFmtId="0" fontId="49" fillId="0" borderId="0" xfId="0" applyFont="1" applyAlignment="1">
      <alignment horizontal="left"/>
    </xf>
    <xf numFmtId="0" fontId="59" fillId="0" borderId="0" xfId="0" applyFont="1"/>
    <xf numFmtId="0" fontId="60" fillId="0" borderId="0" xfId="24" applyFont="1"/>
    <xf numFmtId="0" fontId="61" fillId="0" borderId="0" xfId="24" applyFont="1"/>
    <xf numFmtId="3" fontId="60" fillId="0" borderId="0" xfId="24" applyNumberFormat="1" applyFont="1"/>
    <xf numFmtId="9" fontId="60" fillId="0" borderId="0" xfId="1" applyFont="1"/>
    <xf numFmtId="3" fontId="60" fillId="0" borderId="0" xfId="1" applyNumberFormat="1" applyFont="1"/>
    <xf numFmtId="0" fontId="59" fillId="0" borderId="0" xfId="24" applyFont="1"/>
    <xf numFmtId="0" fontId="61" fillId="0" borderId="0" xfId="29" applyFont="1"/>
    <xf numFmtId="0" fontId="62" fillId="0" borderId="0" xfId="0" applyFont="1"/>
    <xf numFmtId="0" fontId="60" fillId="0" borderId="0" xfId="29" applyFont="1"/>
    <xf numFmtId="0" fontId="59" fillId="0" borderId="0" xfId="29" applyFont="1"/>
    <xf numFmtId="0" fontId="59" fillId="0" borderId="0" xfId="29" applyFont="1" applyAlignment="1">
      <alignment vertical="top"/>
    </xf>
    <xf numFmtId="169" fontId="60" fillId="0" borderId="0" xfId="29" quotePrefix="1" applyNumberFormat="1" applyFont="1"/>
    <xf numFmtId="168" fontId="60" fillId="0" borderId="0" xfId="29" applyNumberFormat="1" applyFont="1"/>
    <xf numFmtId="0" fontId="60" fillId="0" borderId="0" xfId="29" quotePrefix="1" applyFont="1"/>
    <xf numFmtId="0" fontId="60" fillId="0" borderId="0" xfId="29" applyFont="1" applyAlignment="1">
      <alignment horizontal="left"/>
    </xf>
    <xf numFmtId="0" fontId="64" fillId="0" borderId="0" xfId="26" applyFont="1"/>
    <xf numFmtId="0" fontId="62" fillId="0" borderId="0" xfId="24" applyFont="1"/>
    <xf numFmtId="0" fontId="59" fillId="0" borderId="0" xfId="26" applyFont="1"/>
    <xf numFmtId="0" fontId="63" fillId="0" borderId="0" xfId="24" applyFont="1" applyAlignment="1">
      <alignment vertical="center"/>
    </xf>
    <xf numFmtId="0" fontId="63" fillId="0" borderId="0" xfId="24" applyFont="1"/>
    <xf numFmtId="171" fontId="59" fillId="0" borderId="0" xfId="1" applyNumberFormat="1" applyFont="1"/>
    <xf numFmtId="3" fontId="59" fillId="0" borderId="0" xfId="26" applyNumberFormat="1" applyFont="1"/>
    <xf numFmtId="171" fontId="64" fillId="0" borderId="0" xfId="26" applyNumberFormat="1" applyFont="1"/>
    <xf numFmtId="3" fontId="64" fillId="0" borderId="0" xfId="26" applyNumberFormat="1" applyFont="1"/>
    <xf numFmtId="0" fontId="54" fillId="0" borderId="0" xfId="0" applyFont="1"/>
    <xf numFmtId="0" fontId="65" fillId="0" borderId="0" xfId="6" applyFont="1"/>
    <xf numFmtId="3" fontId="65" fillId="0" borderId="0" xfId="6" applyNumberFormat="1" applyFont="1"/>
    <xf numFmtId="0" fontId="65" fillId="0" borderId="0" xfId="28" applyFont="1"/>
    <xf numFmtId="3" fontId="65" fillId="0" borderId="0" xfId="28" applyNumberFormat="1" applyFont="1"/>
    <xf numFmtId="3" fontId="57" fillId="0" borderId="0" xfId="0" applyNumberFormat="1" applyFont="1"/>
    <xf numFmtId="0" fontId="66" fillId="0" borderId="0" xfId="30" applyFont="1" applyAlignment="1">
      <alignment horizontal="left" vertical="top"/>
    </xf>
    <xf numFmtId="0" fontId="66" fillId="0" borderId="0" xfId="30" applyFont="1" applyAlignment="1">
      <alignment horizontal="left" vertical="top" wrapText="1"/>
    </xf>
    <xf numFmtId="3" fontId="57" fillId="0" borderId="0" xfId="0" applyNumberFormat="1" applyFont="1" applyAlignment="1">
      <alignment horizontal="left" vertical="top" wrapText="1"/>
    </xf>
    <xf numFmtId="0" fontId="66" fillId="0" borderId="0" xfId="30" applyFont="1" applyAlignment="1">
      <alignment vertical="top" wrapText="1"/>
    </xf>
    <xf numFmtId="3" fontId="57" fillId="0" borderId="0" xfId="0" applyNumberFormat="1" applyFont="1" applyAlignment="1">
      <alignment vertical="top" wrapText="1"/>
    </xf>
    <xf numFmtId="0" fontId="65" fillId="0" borderId="0" xfId="30" quotePrefix="1" applyFont="1" applyAlignment="1">
      <alignment horizontal="left"/>
    </xf>
    <xf numFmtId="173" fontId="65" fillId="0" borderId="0" xfId="30" applyNumberFormat="1" applyFont="1"/>
    <xf numFmtId="173" fontId="57" fillId="0" borderId="0" xfId="0" applyNumberFormat="1" applyFont="1"/>
    <xf numFmtId="173" fontId="54" fillId="0" borderId="0" xfId="0" applyNumberFormat="1" applyFont="1"/>
    <xf numFmtId="173" fontId="54" fillId="0" borderId="0" xfId="1" applyNumberFormat="1" applyFont="1"/>
    <xf numFmtId="3" fontId="54" fillId="0" borderId="0" xfId="1" applyNumberFormat="1" applyFont="1"/>
    <xf numFmtId="0" fontId="65" fillId="0" borderId="0" xfId="30" quotePrefix="1" applyFont="1"/>
    <xf numFmtId="9" fontId="54" fillId="0" borderId="0" xfId="1" applyFont="1"/>
    <xf numFmtId="0" fontId="67" fillId="0" borderId="0" xfId="6" applyFont="1"/>
    <xf numFmtId="1" fontId="54" fillId="0" borderId="0" xfId="0" applyNumberFormat="1" applyFont="1"/>
    <xf numFmtId="0" fontId="68" fillId="0" borderId="0" xfId="0" applyFont="1"/>
    <xf numFmtId="1" fontId="49" fillId="0" borderId="0" xfId="0" applyNumberFormat="1" applyFont="1"/>
    <xf numFmtId="0" fontId="53" fillId="0" borderId="0" xfId="24" applyFont="1" applyAlignment="1">
      <alignment vertical="center"/>
    </xf>
    <xf numFmtId="0" fontId="53" fillId="0" borderId="0" xfId="24" applyFont="1"/>
    <xf numFmtId="0" fontId="65" fillId="0" borderId="0" xfId="24" applyFont="1"/>
    <xf numFmtId="0" fontId="62" fillId="0" borderId="0" xfId="24" applyFont="1" applyAlignment="1">
      <alignment vertical="center"/>
    </xf>
    <xf numFmtId="0" fontId="69" fillId="0" borderId="0" xfId="0" applyFont="1"/>
    <xf numFmtId="0" fontId="49" fillId="0" borderId="0" xfId="0" quotePrefix="1" applyFont="1"/>
    <xf numFmtId="167" fontId="49" fillId="0" borderId="0" xfId="0" applyNumberFormat="1" applyFont="1"/>
    <xf numFmtId="167" fontId="69" fillId="0" borderId="0" xfId="0" applyNumberFormat="1" applyFont="1"/>
    <xf numFmtId="0" fontId="65" fillId="0" borderId="0" xfId="0" applyFont="1"/>
    <xf numFmtId="3" fontId="65" fillId="0" borderId="0" xfId="0" applyNumberFormat="1" applyFont="1"/>
    <xf numFmtId="0" fontId="70" fillId="0" borderId="0" xfId="0" applyFont="1"/>
    <xf numFmtId="9" fontId="49" fillId="0" borderId="0" xfId="1" applyFont="1"/>
    <xf numFmtId="0" fontId="63" fillId="0" borderId="0" xfId="0" applyFont="1"/>
    <xf numFmtId="1" fontId="64" fillId="0" borderId="0" xfId="0" applyNumberFormat="1" applyFont="1"/>
    <xf numFmtId="0" fontId="64" fillId="0" borderId="0" xfId="0" applyFont="1"/>
    <xf numFmtId="173" fontId="59" fillId="0" borderId="0" xfId="0" applyNumberFormat="1" applyFont="1"/>
    <xf numFmtId="0" fontId="59" fillId="0" borderId="0" xfId="0" applyFont="1" applyAlignment="1">
      <alignment horizontal="left"/>
    </xf>
    <xf numFmtId="1" fontId="59" fillId="0" borderId="0" xfId="0" applyNumberFormat="1" applyFont="1" applyAlignment="1">
      <alignment horizontal="left"/>
    </xf>
    <xf numFmtId="9" fontId="59" fillId="0" borderId="0" xfId="1" applyFont="1"/>
    <xf numFmtId="3" fontId="59" fillId="0" borderId="0" xfId="0" applyNumberFormat="1" applyFont="1"/>
    <xf numFmtId="4" fontId="59" fillId="0" borderId="0" xfId="0" applyNumberFormat="1" applyFont="1"/>
    <xf numFmtId="1" fontId="59" fillId="0" borderId="0" xfId="0" applyNumberFormat="1" applyFont="1"/>
    <xf numFmtId="0" fontId="49" fillId="0" borderId="0" xfId="26" applyFont="1"/>
    <xf numFmtId="9" fontId="49" fillId="0" borderId="0" xfId="79" applyFont="1"/>
    <xf numFmtId="0" fontId="50" fillId="0" borderId="0" xfId="0" applyFont="1" applyAlignment="1">
      <alignment horizontal="left"/>
    </xf>
    <xf numFmtId="0" fontId="50" fillId="0" borderId="0" xfId="0" quotePrefix="1" applyFont="1"/>
    <xf numFmtId="0" fontId="66" fillId="0" borderId="0" xfId="24" applyFont="1"/>
    <xf numFmtId="0" fontId="50" fillId="0" borderId="0" xfId="0" applyFont="1" applyAlignment="1">
      <alignment horizontal="right"/>
    </xf>
    <xf numFmtId="3" fontId="69" fillId="0" borderId="0" xfId="0" applyNumberFormat="1" applyFont="1"/>
    <xf numFmtId="173" fontId="49" fillId="0" borderId="0" xfId="0" applyNumberFormat="1" applyFont="1"/>
    <xf numFmtId="0" fontId="72" fillId="0" borderId="0" xfId="0" applyFont="1"/>
    <xf numFmtId="0" fontId="50" fillId="36" borderId="0" xfId="0" applyFont="1" applyFill="1"/>
    <xf numFmtId="3" fontId="50" fillId="36" borderId="0" xfId="0" applyNumberFormat="1" applyFont="1" applyFill="1"/>
    <xf numFmtId="1" fontId="50" fillId="0" borderId="0" xfId="0" applyNumberFormat="1" applyFont="1" applyAlignment="1">
      <alignment horizontal="center"/>
    </xf>
    <xf numFmtId="3" fontId="50" fillId="37" borderId="0" xfId="0" applyNumberFormat="1" applyFont="1" applyFill="1"/>
    <xf numFmtId="3" fontId="50" fillId="0" borderId="0" xfId="1" applyNumberFormat="1" applyFont="1"/>
    <xf numFmtId="176" fontId="50" fillId="0" borderId="0" xfId="0" applyNumberFormat="1" applyFont="1"/>
    <xf numFmtId="176" fontId="51" fillId="0" borderId="0" xfId="0" applyNumberFormat="1" applyFont="1"/>
    <xf numFmtId="0" fontId="73" fillId="0" borderId="0" xfId="0" applyFont="1"/>
    <xf numFmtId="3" fontId="64" fillId="0" borderId="0" xfId="0" applyNumberFormat="1" applyFont="1"/>
    <xf numFmtId="168" fontId="59" fillId="0" borderId="0" xfId="0" applyNumberFormat="1" applyFont="1"/>
    <xf numFmtId="172" fontId="59" fillId="0" borderId="0" xfId="0" applyNumberFormat="1" applyFont="1" applyAlignment="1">
      <alignment horizontal="right"/>
    </xf>
    <xf numFmtId="0" fontId="60" fillId="0" borderId="0" xfId="24" applyFont="1" applyAlignment="1">
      <alignment horizontal="left"/>
    </xf>
    <xf numFmtId="177" fontId="60" fillId="0" borderId="0" xfId="24" applyNumberFormat="1" applyFont="1"/>
    <xf numFmtId="3" fontId="61" fillId="0" borderId="0" xfId="24" applyNumberFormat="1" applyFont="1"/>
    <xf numFmtId="0" fontId="61" fillId="0" borderId="0" xfId="0" applyFont="1"/>
    <xf numFmtId="3" fontId="63" fillId="0" borderId="0" xfId="0" applyNumberFormat="1" applyFont="1"/>
    <xf numFmtId="3" fontId="61" fillId="0" borderId="0" xfId="0" applyNumberFormat="1" applyFont="1"/>
    <xf numFmtId="0" fontId="64" fillId="0" borderId="0" xfId="0" applyFont="1" applyAlignment="1">
      <alignment horizontal="left"/>
    </xf>
    <xf numFmtId="0" fontId="59" fillId="0" borderId="0" xfId="0" quotePrefix="1" applyFont="1" applyAlignment="1">
      <alignment horizontal="left"/>
    </xf>
    <xf numFmtId="167" fontId="59" fillId="0" borderId="0" xfId="0" applyNumberFormat="1" applyFont="1"/>
    <xf numFmtId="167" fontId="64" fillId="0" borderId="0" xfId="0" applyNumberFormat="1" applyFont="1"/>
    <xf numFmtId="168" fontId="64" fillId="0" borderId="0" xfId="0" applyNumberFormat="1" applyFont="1"/>
    <xf numFmtId="0" fontId="76" fillId="35" borderId="14" xfId="77" applyFont="1" applyFill="1" applyBorder="1" applyAlignment="1">
      <alignment horizontal="left"/>
    </xf>
    <xf numFmtId="0" fontId="76" fillId="35" borderId="10" xfId="77" applyFont="1" applyFill="1" applyBorder="1" applyAlignment="1">
      <alignment wrapText="1"/>
    </xf>
    <xf numFmtId="0" fontId="76" fillId="35" borderId="10" xfId="77" applyFont="1" applyFill="1" applyBorder="1"/>
    <xf numFmtId="167" fontId="77" fillId="0" borderId="10" xfId="77" applyNumberFormat="1" applyFont="1" applyBorder="1"/>
    <xf numFmtId="3" fontId="49" fillId="0" borderId="0" xfId="0" applyNumberFormat="1" applyFont="1" applyAlignment="1">
      <alignment horizontal="left"/>
    </xf>
    <xf numFmtId="0" fontId="71" fillId="0" borderId="0" xfId="4" applyFont="1" applyAlignment="1">
      <alignment vertical="top"/>
    </xf>
    <xf numFmtId="0" fontId="76" fillId="0" borderId="0" xfId="40" applyFont="1" applyFill="1" applyBorder="1" applyAlignment="1">
      <alignment horizontal="center" vertical="top" wrapText="1"/>
    </xf>
    <xf numFmtId="0" fontId="71" fillId="0" borderId="0" xfId="4" applyFont="1" applyAlignment="1">
      <alignment horizontal="center" vertical="top"/>
    </xf>
    <xf numFmtId="0" fontId="78" fillId="0" borderId="0" xfId="4" applyFont="1"/>
    <xf numFmtId="9" fontId="78" fillId="0" borderId="0" xfId="1" applyFont="1"/>
    <xf numFmtId="167" fontId="78" fillId="0" borderId="0" xfId="4" applyNumberFormat="1" applyFont="1"/>
    <xf numFmtId="0" fontId="79" fillId="0" borderId="0" xfId="25" applyFont="1" applyAlignment="1">
      <alignment vertical="top" wrapText="1"/>
    </xf>
    <xf numFmtId="0" fontId="61" fillId="0" borderId="0" xfId="24" applyFont="1" applyAlignment="1">
      <alignment vertical="top" wrapText="1"/>
    </xf>
    <xf numFmtId="169" fontId="80" fillId="0" borderId="0" xfId="25" quotePrefix="1" applyNumberFormat="1" applyFont="1"/>
    <xf numFmtId="3" fontId="80" fillId="0" borderId="0" xfId="25" applyNumberFormat="1" applyFont="1"/>
    <xf numFmtId="0" fontId="80" fillId="0" borderId="0" xfId="25" applyFont="1"/>
    <xf numFmtId="1" fontId="60" fillId="0" borderId="0" xfId="24" applyNumberFormat="1" applyFont="1"/>
    <xf numFmtId="0" fontId="58" fillId="0" borderId="0" xfId="0" applyFont="1" applyAlignment="1">
      <alignment vertical="center"/>
    </xf>
    <xf numFmtId="0" fontId="49" fillId="0" borderId="0" xfId="0" applyFont="1" applyAlignment="1">
      <alignment vertical="top" wrapText="1"/>
    </xf>
    <xf numFmtId="0" fontId="62" fillId="0" borderId="0" xfId="0" applyFont="1" applyAlignment="1">
      <alignment vertical="center"/>
    </xf>
    <xf numFmtId="168" fontId="60" fillId="0" borderId="0" xfId="24" applyNumberFormat="1" applyFont="1"/>
    <xf numFmtId="170" fontId="60" fillId="0" borderId="0" xfId="24" applyNumberFormat="1" applyFont="1"/>
    <xf numFmtId="169" fontId="59" fillId="0" borderId="0" xfId="26" quotePrefix="1" applyNumberFormat="1" applyFont="1"/>
    <xf numFmtId="14" fontId="59" fillId="0" borderId="0" xfId="26" applyNumberFormat="1" applyFont="1"/>
    <xf numFmtId="168" fontId="59" fillId="0" borderId="0" xfId="26" applyNumberFormat="1" applyFont="1"/>
    <xf numFmtId="3" fontId="49" fillId="0" borderId="0" xfId="75" applyNumberFormat="1" applyFont="1" applyBorder="1"/>
    <xf numFmtId="0" fontId="78" fillId="0" borderId="0" xfId="0" applyFont="1"/>
    <xf numFmtId="0" fontId="78" fillId="0" borderId="0" xfId="0" applyFont="1" applyAlignment="1">
      <alignment vertical="center"/>
    </xf>
    <xf numFmtId="0" fontId="78" fillId="0" borderId="0" xfId="24" applyFont="1"/>
    <xf numFmtId="167" fontId="49" fillId="0" borderId="0" xfId="0" applyNumberFormat="1" applyFont="1" applyAlignment="1">
      <alignment horizontal="right"/>
    </xf>
    <xf numFmtId="14" fontId="49" fillId="0" borderId="0" xfId="0" applyNumberFormat="1" applyFont="1" applyAlignment="1">
      <alignment horizontal="left"/>
    </xf>
    <xf numFmtId="0" fontId="69" fillId="0" borderId="0" xfId="26" applyFont="1"/>
    <xf numFmtId="0" fontId="81" fillId="0" borderId="0" xfId="0" applyFont="1" applyAlignment="1">
      <alignment vertical="center"/>
    </xf>
    <xf numFmtId="168" fontId="49" fillId="0" borderId="0" xfId="1" applyNumberFormat="1" applyFont="1"/>
    <xf numFmtId="0" fontId="82" fillId="0" borderId="0" xfId="24" applyFont="1"/>
    <xf numFmtId="9" fontId="49" fillId="0" borderId="0" xfId="26" applyNumberFormat="1" applyFont="1"/>
    <xf numFmtId="9" fontId="69" fillId="0" borderId="0" xfId="26" applyNumberFormat="1" applyFont="1"/>
    <xf numFmtId="168" fontId="65" fillId="0" borderId="0" xfId="6" applyNumberFormat="1" applyFont="1"/>
    <xf numFmtId="3" fontId="66" fillId="0" borderId="0" xfId="24" applyNumberFormat="1" applyFont="1"/>
    <xf numFmtId="3" fontId="50" fillId="0" borderId="0" xfId="1" applyNumberFormat="1" applyFont="1" applyAlignment="1"/>
    <xf numFmtId="0" fontId="81" fillId="0" borderId="0" xfId="24" applyFont="1" applyAlignment="1">
      <alignment vertical="center"/>
    </xf>
    <xf numFmtId="0" fontId="82" fillId="0" borderId="0" xfId="0" applyFont="1" applyAlignment="1">
      <alignment vertical="center"/>
    </xf>
    <xf numFmtId="168" fontId="49" fillId="0" borderId="0" xfId="0" applyNumberFormat="1" applyFont="1"/>
    <xf numFmtId="1" fontId="49" fillId="0" borderId="0" xfId="1" applyNumberFormat="1" applyFont="1"/>
    <xf numFmtId="0" fontId="83" fillId="0" borderId="0" xfId="0" applyFont="1"/>
    <xf numFmtId="0" fontId="78" fillId="0" borderId="0" xfId="30" applyFont="1"/>
    <xf numFmtId="167" fontId="78" fillId="0" borderId="0" xfId="30" applyNumberFormat="1" applyFont="1" applyAlignment="1">
      <alignment horizontal="right"/>
    </xf>
    <xf numFmtId="167" fontId="78" fillId="0" borderId="0" xfId="30" quotePrefix="1" applyNumberFormat="1" applyFont="1" applyAlignment="1">
      <alignment horizontal="right"/>
    </xf>
    <xf numFmtId="0" fontId="78" fillId="0" borderId="0" xfId="30" quotePrefix="1" applyFont="1"/>
    <xf numFmtId="167" fontId="78" fillId="0" borderId="0" xfId="30" applyNumberFormat="1" applyFont="1"/>
    <xf numFmtId="0" fontId="78" fillId="0" borderId="0" xfId="30" quotePrefix="1" applyFont="1" applyAlignment="1">
      <alignment vertical="center"/>
    </xf>
    <xf numFmtId="3" fontId="78" fillId="0" borderId="0" xfId="30" applyNumberFormat="1" applyFont="1"/>
    <xf numFmtId="0" fontId="71" fillId="0" borderId="0" xfId="0" applyFont="1"/>
    <xf numFmtId="0" fontId="82" fillId="0" borderId="0" xfId="0" applyFont="1"/>
    <xf numFmtId="0" fontId="71" fillId="0" borderId="0" xfId="0" applyFont="1" applyAlignment="1">
      <alignment vertical="top" wrapText="1"/>
    </xf>
    <xf numFmtId="0" fontId="71" fillId="0" borderId="0" xfId="24" applyFont="1" applyAlignment="1">
      <alignment vertical="top" wrapText="1"/>
    </xf>
    <xf numFmtId="0" fontId="71" fillId="0" borderId="0" xfId="24" applyFont="1"/>
    <xf numFmtId="169" fontId="71" fillId="0" borderId="0" xfId="24" quotePrefix="1" applyNumberFormat="1" applyFont="1"/>
    <xf numFmtId="167" fontId="78" fillId="0" borderId="0" xfId="24" applyNumberFormat="1" applyFont="1" applyAlignment="1">
      <alignment horizontal="right"/>
    </xf>
    <xf numFmtId="167" fontId="78" fillId="0" borderId="0" xfId="24" applyNumberFormat="1" applyFont="1"/>
    <xf numFmtId="168" fontId="78" fillId="0" borderId="0" xfId="24" applyNumberFormat="1" applyFont="1"/>
    <xf numFmtId="0" fontId="84" fillId="0" borderId="0" xfId="26" applyFont="1"/>
    <xf numFmtId="0" fontId="85" fillId="0" borderId="0" xfId="26" applyFont="1"/>
    <xf numFmtId="0" fontId="85" fillId="0" borderId="0" xfId="24" applyFont="1"/>
    <xf numFmtId="0" fontId="85" fillId="0" borderId="0" xfId="0" applyFont="1"/>
    <xf numFmtId="168" fontId="85" fillId="0" borderId="0" xfId="0" applyNumberFormat="1" applyFont="1"/>
    <xf numFmtId="1" fontId="85" fillId="0" borderId="0" xfId="0" applyNumberFormat="1" applyFont="1"/>
    <xf numFmtId="3" fontId="85" fillId="0" borderId="0" xfId="0" applyNumberFormat="1" applyFont="1"/>
    <xf numFmtId="167" fontId="85" fillId="0" borderId="0" xfId="0" applyNumberFormat="1" applyFont="1"/>
    <xf numFmtId="3" fontId="84" fillId="0" borderId="0" xfId="0" applyNumberFormat="1" applyFont="1"/>
    <xf numFmtId="0" fontId="85" fillId="0" borderId="0" xfId="0" applyFont="1" applyAlignment="1">
      <alignment horizontal="left"/>
    </xf>
    <xf numFmtId="0" fontId="81" fillId="0" borderId="0" xfId="0" applyFont="1"/>
    <xf numFmtId="0" fontId="84" fillId="0" borderId="0" xfId="24" applyFont="1"/>
    <xf numFmtId="175" fontId="78" fillId="0" borderId="0" xfId="75" applyNumberFormat="1" applyFont="1"/>
    <xf numFmtId="3" fontId="78" fillId="0" borderId="0" xfId="24" applyNumberFormat="1" applyFont="1"/>
    <xf numFmtId="174" fontId="49" fillId="0" borderId="0" xfId="0" applyNumberFormat="1" applyFont="1"/>
    <xf numFmtId="172" fontId="49" fillId="0" borderId="0" xfId="0" applyNumberFormat="1" applyFont="1"/>
    <xf numFmtId="168" fontId="78" fillId="0" borderId="0" xfId="75" applyNumberFormat="1" applyFont="1"/>
    <xf numFmtId="0" fontId="52" fillId="0" borderId="0" xfId="0" applyFont="1" applyAlignment="1">
      <alignment vertical="center"/>
    </xf>
    <xf numFmtId="0" fontId="56" fillId="0" borderId="0" xfId="0" applyFont="1" applyAlignment="1">
      <alignment vertical="center"/>
    </xf>
    <xf numFmtId="167" fontId="78" fillId="38" borderId="0" xfId="24" applyNumberFormat="1" applyFont="1" applyFill="1"/>
    <xf numFmtId="0" fontId="55" fillId="0" borderId="0" xfId="24" applyFont="1"/>
    <xf numFmtId="0" fontId="56" fillId="0" borderId="0" xfId="24" applyFont="1" applyAlignment="1">
      <alignment vertical="center"/>
    </xf>
    <xf numFmtId="0" fontId="52" fillId="0" borderId="0" xfId="0" applyFont="1"/>
    <xf numFmtId="0" fontId="3" fillId="0" borderId="0" xfId="80"/>
    <xf numFmtId="168" fontId="78" fillId="0" borderId="0" xfId="4" applyNumberFormat="1" applyFont="1"/>
    <xf numFmtId="0" fontId="52" fillId="0" borderId="0" xfId="4" applyFont="1"/>
    <xf numFmtId="0" fontId="52" fillId="0" borderId="0" xfId="4" applyFont="1" applyAlignment="1">
      <alignment horizontal="right"/>
    </xf>
    <xf numFmtId="3" fontId="52" fillId="0" borderId="0" xfId="4" applyNumberFormat="1" applyFont="1"/>
    <xf numFmtId="0" fontId="52" fillId="0" borderId="0" xfId="24" applyFont="1"/>
    <xf numFmtId="0" fontId="56" fillId="0" borderId="0" xfId="24" applyFont="1"/>
    <xf numFmtId="3" fontId="49" fillId="0" borderId="0" xfId="0" applyNumberFormat="1" applyFont="1" applyAlignment="1">
      <alignment horizontal="right"/>
    </xf>
    <xf numFmtId="3" fontId="52" fillId="0" borderId="0" xfId="30" applyNumberFormat="1" applyFont="1"/>
    <xf numFmtId="9" fontId="69" fillId="0" borderId="0" xfId="1" applyFont="1"/>
    <xf numFmtId="4" fontId="78" fillId="0" borderId="0" xfId="75" applyNumberFormat="1" applyFont="1"/>
    <xf numFmtId="4" fontId="78" fillId="0" borderId="0" xfId="24" applyNumberFormat="1" applyFont="1"/>
    <xf numFmtId="171" fontId="78" fillId="0" borderId="0" xfId="1" applyNumberFormat="1" applyFont="1"/>
    <xf numFmtId="9" fontId="61" fillId="0" borderId="0" xfId="1" applyFont="1"/>
    <xf numFmtId="0" fontId="2" fillId="0" borderId="0" xfId="80" applyFont="1"/>
    <xf numFmtId="0" fontId="1" fillId="0" borderId="0" xfId="80" applyFont="1"/>
    <xf numFmtId="0" fontId="65" fillId="0" borderId="0" xfId="6" quotePrefix="1" applyFont="1" applyAlignment="1">
      <alignment horizontal="left"/>
    </xf>
    <xf numFmtId="3" fontId="50" fillId="37" borderId="17" xfId="0" applyNumberFormat="1" applyFont="1" applyFill="1" applyBorder="1"/>
    <xf numFmtId="0" fontId="50" fillId="37" borderId="0" xfId="0" applyFont="1" applyFill="1"/>
    <xf numFmtId="176" fontId="50" fillId="37" borderId="0" xfId="0" applyNumberFormat="1" applyFont="1" applyFill="1"/>
    <xf numFmtId="176" fontId="50" fillId="37" borderId="17" xfId="0" applyNumberFormat="1" applyFont="1" applyFill="1" applyBorder="1"/>
    <xf numFmtId="176" fontId="50" fillId="37" borderId="16" xfId="0" applyNumberFormat="1" applyFont="1" applyFill="1" applyBorder="1"/>
    <xf numFmtId="9" fontId="50" fillId="37" borderId="0" xfId="1" applyFont="1" applyFill="1"/>
    <xf numFmtId="0" fontId="86" fillId="0" borderId="0" xfId="24" applyFont="1"/>
    <xf numFmtId="0" fontId="76" fillId="35" borderId="11" xfId="77" applyFont="1" applyFill="1" applyBorder="1" applyAlignment="1">
      <alignment horizontal="center" vertical="center"/>
    </xf>
    <xf numFmtId="0" fontId="76" fillId="35" borderId="15" xfId="77" applyFont="1" applyFill="1" applyBorder="1" applyAlignment="1">
      <alignment horizontal="center" vertical="center"/>
    </xf>
    <xf numFmtId="0" fontId="76" fillId="35" borderId="12" xfId="77" applyFont="1" applyFill="1" applyBorder="1" applyAlignment="1">
      <alignment horizontal="left"/>
    </xf>
    <xf numFmtId="0" fontId="76" fillId="35" borderId="13" xfId="77" applyFont="1" applyFill="1" applyBorder="1" applyAlignment="1">
      <alignment horizontal="left"/>
    </xf>
    <xf numFmtId="0" fontId="76" fillId="35" borderId="14" xfId="77" applyFont="1" applyFill="1" applyBorder="1" applyAlignment="1">
      <alignment horizontal="left"/>
    </xf>
    <xf numFmtId="3" fontId="51" fillId="0" borderId="0" xfId="0" applyNumberFormat="1" applyFont="1" applyAlignment="1">
      <alignment vertical="top" wrapText="1"/>
    </xf>
    <xf numFmtId="0" fontId="51" fillId="0" borderId="0" xfId="0" applyFont="1" applyAlignment="1">
      <alignment vertical="top" wrapText="1"/>
    </xf>
    <xf numFmtId="0" fontId="51" fillId="0" borderId="0" xfId="0" applyFont="1"/>
    <xf numFmtId="3" fontId="51" fillId="0" borderId="0" xfId="0" applyNumberFormat="1" applyFont="1"/>
    <xf numFmtId="0" fontId="78" fillId="0" borderId="0" xfId="0" applyFont="1" applyAlignment="1">
      <alignment horizontal="left" vertical="top" wrapText="1"/>
    </xf>
    <xf numFmtId="0" fontId="63" fillId="0" borderId="0" xfId="0" applyFont="1" applyAlignment="1">
      <alignment horizontal="left" vertical="top" wrapText="1"/>
    </xf>
    <xf numFmtId="0" fontId="66" fillId="0" borderId="0" xfId="30" applyFont="1" applyAlignment="1">
      <alignment horizontal="center" vertical="top"/>
    </xf>
    <xf numFmtId="0" fontId="57" fillId="0" borderId="0" xfId="0" applyFont="1" applyAlignment="1">
      <alignment horizontal="center" vertical="top"/>
    </xf>
    <xf numFmtId="0" fontId="66" fillId="0" borderId="0" xfId="30" applyFont="1" applyAlignment="1">
      <alignment horizontal="left" vertical="top" wrapText="1"/>
    </xf>
    <xf numFmtId="0" fontId="66" fillId="0" borderId="0" xfId="30" applyFont="1" applyAlignment="1">
      <alignment horizontal="center" vertical="top" wrapText="1"/>
    </xf>
    <xf numFmtId="0" fontId="57" fillId="0" borderId="0" xfId="0" applyFont="1" applyAlignment="1">
      <alignment horizontal="center" vertical="top" wrapText="1"/>
    </xf>
    <xf numFmtId="0" fontId="30" fillId="0" borderId="0" xfId="0" applyFont="1" applyAlignment="1">
      <alignment horizontal="center" vertical="top"/>
    </xf>
    <xf numFmtId="0" fontId="69" fillId="0" borderId="0" xfId="0" applyFont="1" applyAlignment="1">
      <alignment horizontal="center"/>
    </xf>
    <xf numFmtId="0" fontId="49" fillId="0" borderId="0" xfId="0" applyFont="1" applyAlignment="1">
      <alignment horizontal="center"/>
    </xf>
    <xf numFmtId="0" fontId="0" fillId="0" borderId="0" xfId="0" applyAlignment="1">
      <alignment horizontal="center"/>
    </xf>
    <xf numFmtId="0" fontId="49" fillId="0" borderId="0" xfId="0" applyFont="1"/>
    <xf numFmtId="0" fontId="85" fillId="0" borderId="0" xfId="0" applyFont="1" applyAlignment="1">
      <alignment vertical="center"/>
    </xf>
    <xf numFmtId="0" fontId="49" fillId="0" borderId="0" xfId="0" applyFont="1" applyAlignment="1">
      <alignment vertical="center"/>
    </xf>
    <xf numFmtId="0" fontId="49" fillId="0" borderId="0" xfId="0" applyFont="1" applyAlignment="1">
      <alignment horizontal="left" vertical="center"/>
    </xf>
    <xf numFmtId="0" fontId="14" fillId="0" borderId="0" xfId="0" applyFont="1"/>
    <xf numFmtId="0" fontId="87" fillId="0" borderId="0" xfId="24" applyFont="1"/>
    <xf numFmtId="0" fontId="88" fillId="0" borderId="0" xfId="24" applyFont="1"/>
    <xf numFmtId="0" fontId="88" fillId="0" borderId="0" xfId="0" applyFont="1" applyAlignment="1">
      <alignment vertical="center"/>
    </xf>
    <xf numFmtId="0" fontId="89" fillId="0" borderId="0" xfId="0" applyFont="1"/>
    <xf numFmtId="14" fontId="89" fillId="0" borderId="0" xfId="0" applyNumberFormat="1" applyFont="1" applyAlignment="1">
      <alignment horizontal="left"/>
    </xf>
    <xf numFmtId="0" fontId="88" fillId="0" borderId="0" xfId="24" applyFont="1" applyAlignment="1">
      <alignment vertical="center"/>
    </xf>
    <xf numFmtId="0" fontId="88" fillId="0" borderId="0" xfId="0" applyFont="1"/>
    <xf numFmtId="0" fontId="87" fillId="0" borderId="0" xfId="80" applyFont="1"/>
  </cellXfs>
  <cellStyles count="81">
    <cellStyle name="20 % - Dekorfärg1" xfId="49" builtinId="30" customBuiltin="1"/>
    <cellStyle name="20 % - Dekorfärg2" xfId="53" builtinId="34" customBuiltin="1"/>
    <cellStyle name="20 % - Dekorfärg3" xfId="57" builtinId="38" customBuiltin="1"/>
    <cellStyle name="20 % - Dekorfärg4" xfId="61" builtinId="42" customBuiltin="1"/>
    <cellStyle name="20 % - Dekorfärg5" xfId="65" builtinId="46" customBuiltin="1"/>
    <cellStyle name="20 % - Dekorfärg6" xfId="69" builtinId="50" customBuiltin="1"/>
    <cellStyle name="40 % - Dekorfärg1" xfId="50" builtinId="31" customBuiltin="1"/>
    <cellStyle name="40 % - Dekorfärg2" xfId="54" builtinId="35" customBuiltin="1"/>
    <cellStyle name="40 % - Dekorfärg3" xfId="58" builtinId="39" customBuiltin="1"/>
    <cellStyle name="40 % - Dekorfärg4" xfId="62" builtinId="43" customBuiltin="1"/>
    <cellStyle name="40 % - Dekorfärg5" xfId="66" builtinId="47" customBuiltin="1"/>
    <cellStyle name="40 % - Dekorfärg6" xfId="70" builtinId="51" customBuiltin="1"/>
    <cellStyle name="40% - Dekorfärg3 2" xfId="11" xr:uid="{00000000-0005-0000-0000-000000000000}"/>
    <cellStyle name="60 % - Dekorfärg1" xfId="51" builtinId="32" customBuiltin="1"/>
    <cellStyle name="60 % - Dekorfärg2" xfId="55" builtinId="36" customBuiltin="1"/>
    <cellStyle name="60 % - Dekorfärg3" xfId="59" builtinId="40" customBuiltin="1"/>
    <cellStyle name="60 % - Dekorfärg4" xfId="63" builtinId="44" customBuiltin="1"/>
    <cellStyle name="60 % - Dekorfärg5" xfId="67" builtinId="48" customBuiltin="1"/>
    <cellStyle name="60 % - Dekorfärg6" xfId="71" builtinId="52" customBuiltin="1"/>
    <cellStyle name="Anteckning 2" xfId="74" xr:uid="{45BDA4F0-D79C-4C52-BC23-5D7379E672E6}"/>
    <cellStyle name="Beräkning" xfId="42" builtinId="22" customBuiltin="1"/>
    <cellStyle name="Bra" xfId="37" builtinId="26" customBuiltin="1"/>
    <cellStyle name="cf1" xfId="19" xr:uid="{00000000-0005-0000-0000-000001000000}"/>
    <cellStyle name="cf2" xfId="20" xr:uid="{00000000-0005-0000-0000-000002000000}"/>
    <cellStyle name="cf3" xfId="21" xr:uid="{00000000-0005-0000-0000-000003000000}"/>
    <cellStyle name="Dekorfärg1" xfId="48" builtinId="29" customBuiltin="1"/>
    <cellStyle name="Dekorfärg2" xfId="52" builtinId="33" customBuiltin="1"/>
    <cellStyle name="Dekorfärg3" xfId="56" builtinId="37" customBuiltin="1"/>
    <cellStyle name="Dekorfärg4" xfId="60" builtinId="41" customBuiltin="1"/>
    <cellStyle name="Dekorfärg5" xfId="64" builtinId="45" customBuiltin="1"/>
    <cellStyle name="Dekorfärg6" xfId="68" builtinId="49" customBuiltin="1"/>
    <cellStyle name="Dålig" xfId="38" builtinId="27" customBuiltin="1"/>
    <cellStyle name="Förklarande text" xfId="46" builtinId="53" customBuiltin="1"/>
    <cellStyle name="Indata" xfId="40" builtinId="20" customBuiltin="1"/>
    <cellStyle name="Kontrollcell" xfId="44" builtinId="23" customBuiltin="1"/>
    <cellStyle name="Länkad cell" xfId="43" builtinId="24" customBuiltin="1"/>
    <cellStyle name="Neutral" xfId="39" builtinId="28" customBuiltin="1"/>
    <cellStyle name="Normal" xfId="0" builtinId="0"/>
    <cellStyle name="Normal 10" xfId="72" xr:uid="{607B3098-7892-4353-A98C-E5BDE11EE879}"/>
    <cellStyle name="Normal 11" xfId="77" xr:uid="{BD3B3C2E-4566-433B-9FA0-EC866F34BC7F}"/>
    <cellStyle name="Normal 12" xfId="80" xr:uid="{EDF8067C-B974-42C3-BA39-3FC146599712}"/>
    <cellStyle name="Normal 2" xfId="2" xr:uid="{00000000-0005-0000-0000-000005000000}"/>
    <cellStyle name="Normal 2 2" xfId="17" xr:uid="{00000000-0005-0000-0000-000006000000}"/>
    <cellStyle name="Normal 2 3" xfId="22" xr:uid="{00000000-0005-0000-0000-000007000000}"/>
    <cellStyle name="Normal 2 4" xfId="10" xr:uid="{00000000-0005-0000-0000-000008000000}"/>
    <cellStyle name="Normal 2 5" xfId="26" xr:uid="{00000000-0005-0000-0000-000009000000}"/>
    <cellStyle name="Normal 2 6" xfId="76" xr:uid="{0F71BABA-F6D2-40AF-8EFA-04805C8CD165}"/>
    <cellStyle name="Normal 3" xfId="4" xr:uid="{00000000-0005-0000-0000-00000A000000}"/>
    <cellStyle name="Normal 3 2" xfId="18" xr:uid="{00000000-0005-0000-0000-00000B000000}"/>
    <cellStyle name="Normal 3 3" xfId="28" xr:uid="{00000000-0005-0000-0000-00000C000000}"/>
    <cellStyle name="Normal 3 3 2" xfId="29" xr:uid="{00000000-0005-0000-0000-00000D000000}"/>
    <cellStyle name="Normal 4" xfId="6" xr:uid="{00000000-0005-0000-0000-00000E000000}"/>
    <cellStyle name="Normal 4 2" xfId="27" xr:uid="{00000000-0005-0000-0000-00000F000000}"/>
    <cellStyle name="Normal 5" xfId="8" xr:uid="{00000000-0005-0000-0000-000010000000}"/>
    <cellStyle name="Normal 6" xfId="23" xr:uid="{00000000-0005-0000-0000-000011000000}"/>
    <cellStyle name="Normal 7" xfId="24" xr:uid="{00000000-0005-0000-0000-000012000000}"/>
    <cellStyle name="Normal 8" xfId="30" xr:uid="{42B98459-11FF-427C-9495-63C02ECF635C}"/>
    <cellStyle name="Normal 9" xfId="31" xr:uid="{6A2BD214-760A-4E08-8BE1-A149AC3EE569}"/>
    <cellStyle name="Normal_Sparbarometern_1" xfId="25" xr:uid="{00000000-0005-0000-0000-000013000000}"/>
    <cellStyle name="Normalny 13" xfId="12" xr:uid="{00000000-0005-0000-0000-000014000000}"/>
    <cellStyle name="Procent" xfId="1" builtinId="5"/>
    <cellStyle name="Procent 2" xfId="3" xr:uid="{00000000-0005-0000-0000-000016000000}"/>
    <cellStyle name="Procent 2 2" xfId="13" xr:uid="{00000000-0005-0000-0000-000017000000}"/>
    <cellStyle name="Procent 2 3" xfId="79" xr:uid="{C5FF23DD-CEEC-44E5-88A6-FC4238E8C4CB}"/>
    <cellStyle name="Procent 3" xfId="5" xr:uid="{00000000-0005-0000-0000-000018000000}"/>
    <cellStyle name="Procent 4" xfId="7" xr:uid="{00000000-0005-0000-0000-000019000000}"/>
    <cellStyle name="Procent 5" xfId="9" xr:uid="{00000000-0005-0000-0000-00001A000000}"/>
    <cellStyle name="Procent 6" xfId="73" xr:uid="{845EB1AD-FEE8-4636-A46A-5E93EDF79A2A}"/>
    <cellStyle name="Procent 7" xfId="78" xr:uid="{BF0F86EF-0490-4642-BFD8-465DF1DAFEB9}"/>
    <cellStyle name="Rubrik" xfId="32" builtinId="15" customBuiltin="1"/>
    <cellStyle name="Rubrik 1" xfId="33" builtinId="16" customBuiltin="1"/>
    <cellStyle name="Rubrik 2" xfId="34" builtinId="17" customBuiltin="1"/>
    <cellStyle name="Rubrik 3" xfId="35" builtinId="18" customBuiltin="1"/>
    <cellStyle name="Rubrik 4" xfId="36" builtinId="19" customBuiltin="1"/>
    <cellStyle name="Summa" xfId="47" builtinId="25" customBuiltin="1"/>
    <cellStyle name="TableStyleLight1" xfId="14" xr:uid="{00000000-0005-0000-0000-00001B000000}"/>
    <cellStyle name="Tusental" xfId="75" builtinId="3"/>
    <cellStyle name="Tusental (0)_BIA" xfId="15" xr:uid="{00000000-0005-0000-0000-00001C000000}"/>
    <cellStyle name="Utdata" xfId="41" builtinId="21" customBuiltin="1"/>
    <cellStyle name="Valuta (0)_BIA" xfId="16" xr:uid="{00000000-0005-0000-0000-00001D000000}"/>
    <cellStyle name="Varningstext" xfId="45" builtinId="11" customBuiltin="1"/>
  </cellStyles>
  <dxfs count="0"/>
  <tableStyles count="0" defaultTableStyle="TableStyleMedium2" defaultPivotStyle="PivotStyleLight16"/>
  <colors>
    <mruColors>
      <color rgb="FFC6DE89"/>
      <color rgb="FF66FFFF"/>
      <color rgb="FFFFE3A6"/>
      <color rgb="FF6679BB"/>
      <color rgb="FFFFD478"/>
      <color rgb="FFE93E8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13.xml"/><Relationship Id="rId21" Type="http://schemas.openxmlformats.org/officeDocument/2006/relationships/chartsheet" Target="chartsheets/sheet11.xml"/><Relationship Id="rId42" Type="http://schemas.openxmlformats.org/officeDocument/2006/relationships/worksheet" Target="worksheets/sheet21.xml"/><Relationship Id="rId47" Type="http://schemas.openxmlformats.org/officeDocument/2006/relationships/chartsheet" Target="chartsheets/sheet24.xml"/><Relationship Id="rId63" Type="http://schemas.openxmlformats.org/officeDocument/2006/relationships/worksheet" Target="worksheets/sheet31.xml"/><Relationship Id="rId68" Type="http://schemas.openxmlformats.org/officeDocument/2006/relationships/chartsheet" Target="chartsheets/sheet35.xml"/><Relationship Id="rId84" Type="http://schemas.openxmlformats.org/officeDocument/2006/relationships/chartsheet" Target="chartsheets/sheet43.xml"/><Relationship Id="rId89" Type="http://schemas.openxmlformats.org/officeDocument/2006/relationships/worksheet" Target="worksheets/sheet44.xml"/><Relationship Id="rId16" Type="http://schemas.openxmlformats.org/officeDocument/2006/relationships/worksheet" Target="worksheets/sheet8.xml"/><Relationship Id="rId11" Type="http://schemas.openxmlformats.org/officeDocument/2006/relationships/chartsheet" Target="chartsheets/sheet6.xml"/><Relationship Id="rId32" Type="http://schemas.openxmlformats.org/officeDocument/2006/relationships/worksheet" Target="worksheets/sheet16.xml"/><Relationship Id="rId37" Type="http://schemas.openxmlformats.org/officeDocument/2006/relationships/chartsheet" Target="chartsheets/sheet19.xml"/><Relationship Id="rId53" Type="http://schemas.openxmlformats.org/officeDocument/2006/relationships/chartsheet" Target="chartsheets/sheet27.xml"/><Relationship Id="rId58" Type="http://schemas.openxmlformats.org/officeDocument/2006/relationships/chartsheet" Target="chartsheets/sheet30.xml"/><Relationship Id="rId74" Type="http://schemas.openxmlformats.org/officeDocument/2006/relationships/chartsheet" Target="chartsheets/sheet38.xml"/><Relationship Id="rId79" Type="http://schemas.openxmlformats.org/officeDocument/2006/relationships/worksheet" Target="worksheets/sheet39.xml"/><Relationship Id="rId5" Type="http://schemas.openxmlformats.org/officeDocument/2006/relationships/chartsheet" Target="chartsheets/sheet3.xml"/><Relationship Id="rId90" Type="http://schemas.openxmlformats.org/officeDocument/2006/relationships/theme" Target="theme/theme1.xml"/><Relationship Id="rId95" Type="http://schemas.openxmlformats.org/officeDocument/2006/relationships/customXml" Target="../customXml/item2.xml"/><Relationship Id="rId22" Type="http://schemas.openxmlformats.org/officeDocument/2006/relationships/worksheet" Target="worksheets/sheet11.xml"/><Relationship Id="rId27" Type="http://schemas.openxmlformats.org/officeDocument/2006/relationships/chartsheet" Target="chartsheets/sheet14.xml"/><Relationship Id="rId43" Type="http://schemas.openxmlformats.org/officeDocument/2006/relationships/chartsheet" Target="chartsheets/sheet22.xml"/><Relationship Id="rId48" Type="http://schemas.openxmlformats.org/officeDocument/2006/relationships/worksheet" Target="worksheets/sheet24.xml"/><Relationship Id="rId64" Type="http://schemas.openxmlformats.org/officeDocument/2006/relationships/chartsheet" Target="chartsheets/sheet33.xml"/><Relationship Id="rId69" Type="http://schemas.openxmlformats.org/officeDocument/2006/relationships/worksheet" Target="worksheets/sheet34.xml"/><Relationship Id="rId80" Type="http://schemas.openxmlformats.org/officeDocument/2006/relationships/chartsheet" Target="chartsheets/sheet41.xml"/><Relationship Id="rId85" Type="http://schemas.openxmlformats.org/officeDocument/2006/relationships/worksheet" Target="worksheets/sheet42.xml"/><Relationship Id="rId3" Type="http://schemas.openxmlformats.org/officeDocument/2006/relationships/chartsheet" Target="chartsheets/sheet2.xml"/><Relationship Id="rId12" Type="http://schemas.openxmlformats.org/officeDocument/2006/relationships/worksheet" Target="worksheets/sheet6.xml"/><Relationship Id="rId17" Type="http://schemas.openxmlformats.org/officeDocument/2006/relationships/chartsheet" Target="chartsheets/sheet9.xml"/><Relationship Id="rId25" Type="http://schemas.openxmlformats.org/officeDocument/2006/relationships/chartsheet" Target="chartsheets/sheet13.xml"/><Relationship Id="rId33" Type="http://schemas.openxmlformats.org/officeDocument/2006/relationships/chartsheet" Target="chartsheets/sheet17.xml"/><Relationship Id="rId38" Type="http://schemas.openxmlformats.org/officeDocument/2006/relationships/worksheet" Target="worksheets/sheet19.xml"/><Relationship Id="rId46" Type="http://schemas.openxmlformats.org/officeDocument/2006/relationships/worksheet" Target="worksheets/sheet23.xml"/><Relationship Id="rId59" Type="http://schemas.openxmlformats.org/officeDocument/2006/relationships/worksheet" Target="worksheets/sheet29.xml"/><Relationship Id="rId67" Type="http://schemas.openxmlformats.org/officeDocument/2006/relationships/worksheet" Target="worksheets/sheet33.xml"/><Relationship Id="rId20" Type="http://schemas.openxmlformats.org/officeDocument/2006/relationships/worksheet" Target="worksheets/sheet10.xml"/><Relationship Id="rId41" Type="http://schemas.openxmlformats.org/officeDocument/2006/relationships/chartsheet" Target="chartsheets/sheet21.xml"/><Relationship Id="rId54" Type="http://schemas.openxmlformats.org/officeDocument/2006/relationships/chartsheet" Target="chartsheets/sheet28.xml"/><Relationship Id="rId62" Type="http://schemas.openxmlformats.org/officeDocument/2006/relationships/chartsheet" Target="chartsheets/sheet32.xml"/><Relationship Id="rId70" Type="http://schemas.openxmlformats.org/officeDocument/2006/relationships/chartsheet" Target="chartsheets/sheet36.xml"/><Relationship Id="rId75" Type="http://schemas.openxmlformats.org/officeDocument/2006/relationships/worksheet" Target="worksheets/sheet37.xml"/><Relationship Id="rId83" Type="http://schemas.openxmlformats.org/officeDocument/2006/relationships/worksheet" Target="worksheets/sheet41.xml"/><Relationship Id="rId88" Type="http://schemas.openxmlformats.org/officeDocument/2006/relationships/chartsheet" Target="chartsheets/sheet45.xml"/><Relationship Id="rId91" Type="http://schemas.openxmlformats.org/officeDocument/2006/relationships/styles" Target="styles.xml"/><Relationship Id="rId96" Type="http://schemas.openxmlformats.org/officeDocument/2006/relationships/customXml" Target="../customXml/item3.xml"/><Relationship Id="rId1" Type="http://schemas.openxmlformats.org/officeDocument/2006/relationships/chartsheet" Target="chartsheets/sheet1.xml"/><Relationship Id="rId6" Type="http://schemas.openxmlformats.org/officeDocument/2006/relationships/worksheet" Target="worksheets/sheet3.xml"/><Relationship Id="rId15" Type="http://schemas.openxmlformats.org/officeDocument/2006/relationships/chartsheet" Target="chartsheets/sheet8.xml"/><Relationship Id="rId23" Type="http://schemas.openxmlformats.org/officeDocument/2006/relationships/chartsheet" Target="chartsheets/sheet12.xml"/><Relationship Id="rId28" Type="http://schemas.openxmlformats.org/officeDocument/2006/relationships/worksheet" Target="worksheets/sheet14.xml"/><Relationship Id="rId36" Type="http://schemas.openxmlformats.org/officeDocument/2006/relationships/worksheet" Target="worksheets/sheet18.xml"/><Relationship Id="rId49" Type="http://schemas.openxmlformats.org/officeDocument/2006/relationships/chartsheet" Target="chartsheets/sheet25.xml"/><Relationship Id="rId57" Type="http://schemas.openxmlformats.org/officeDocument/2006/relationships/worksheet" Target="worksheets/sheet28.xml"/><Relationship Id="rId10" Type="http://schemas.openxmlformats.org/officeDocument/2006/relationships/worksheet" Target="worksheets/sheet5.xml"/><Relationship Id="rId31" Type="http://schemas.openxmlformats.org/officeDocument/2006/relationships/chartsheet" Target="chartsheets/sheet16.xml"/><Relationship Id="rId44" Type="http://schemas.openxmlformats.org/officeDocument/2006/relationships/worksheet" Target="worksheets/sheet22.xml"/><Relationship Id="rId52" Type="http://schemas.openxmlformats.org/officeDocument/2006/relationships/worksheet" Target="worksheets/sheet26.xml"/><Relationship Id="rId60" Type="http://schemas.openxmlformats.org/officeDocument/2006/relationships/chartsheet" Target="chartsheets/sheet31.xml"/><Relationship Id="rId65" Type="http://schemas.openxmlformats.org/officeDocument/2006/relationships/worksheet" Target="worksheets/sheet32.xml"/><Relationship Id="rId73" Type="http://schemas.openxmlformats.org/officeDocument/2006/relationships/worksheet" Target="worksheets/sheet36.xml"/><Relationship Id="rId78" Type="http://schemas.openxmlformats.org/officeDocument/2006/relationships/chartsheet" Target="chartsheets/sheet40.xml"/><Relationship Id="rId81" Type="http://schemas.openxmlformats.org/officeDocument/2006/relationships/worksheet" Target="worksheets/sheet40.xml"/><Relationship Id="rId86" Type="http://schemas.openxmlformats.org/officeDocument/2006/relationships/chartsheet" Target="chartsheets/sheet44.xml"/><Relationship Id="rId94" Type="http://schemas.openxmlformats.org/officeDocument/2006/relationships/customXml" Target="../customXml/item1.xml"/><Relationship Id="rId4" Type="http://schemas.openxmlformats.org/officeDocument/2006/relationships/worksheet" Target="worksheets/sheet2.xml"/><Relationship Id="rId9" Type="http://schemas.openxmlformats.org/officeDocument/2006/relationships/chartsheet" Target="chartsheets/sheet5.xml"/><Relationship Id="rId13" Type="http://schemas.openxmlformats.org/officeDocument/2006/relationships/chartsheet" Target="chartsheets/sheet7.xml"/><Relationship Id="rId18" Type="http://schemas.openxmlformats.org/officeDocument/2006/relationships/worksheet" Target="worksheets/sheet9.xml"/><Relationship Id="rId39" Type="http://schemas.openxmlformats.org/officeDocument/2006/relationships/chartsheet" Target="chartsheets/sheet20.xml"/><Relationship Id="rId34" Type="http://schemas.openxmlformats.org/officeDocument/2006/relationships/worksheet" Target="worksheets/sheet17.xml"/><Relationship Id="rId50" Type="http://schemas.openxmlformats.org/officeDocument/2006/relationships/worksheet" Target="worksheets/sheet25.xml"/><Relationship Id="rId55" Type="http://schemas.openxmlformats.org/officeDocument/2006/relationships/worksheet" Target="worksheets/sheet27.xml"/><Relationship Id="rId76" Type="http://schemas.openxmlformats.org/officeDocument/2006/relationships/chartsheet" Target="chartsheets/sheet39.xml"/><Relationship Id="rId97" Type="http://schemas.microsoft.com/office/2023/09/relationships/Python" Target="python.xml"/><Relationship Id="rId7" Type="http://schemas.openxmlformats.org/officeDocument/2006/relationships/chartsheet" Target="chartsheets/sheet4.xml"/><Relationship Id="rId71" Type="http://schemas.openxmlformats.org/officeDocument/2006/relationships/worksheet" Target="worksheets/sheet35.xml"/><Relationship Id="rId92" Type="http://schemas.openxmlformats.org/officeDocument/2006/relationships/sharedStrings" Target="sharedStrings.xml"/><Relationship Id="rId2" Type="http://schemas.openxmlformats.org/officeDocument/2006/relationships/worksheet" Target="worksheets/sheet1.xml"/><Relationship Id="rId29" Type="http://schemas.openxmlformats.org/officeDocument/2006/relationships/chartsheet" Target="chartsheets/sheet15.xml"/><Relationship Id="rId24" Type="http://schemas.openxmlformats.org/officeDocument/2006/relationships/worksheet" Target="worksheets/sheet12.xml"/><Relationship Id="rId40" Type="http://schemas.openxmlformats.org/officeDocument/2006/relationships/worksheet" Target="worksheets/sheet20.xml"/><Relationship Id="rId45" Type="http://schemas.openxmlformats.org/officeDocument/2006/relationships/chartsheet" Target="chartsheets/sheet23.xml"/><Relationship Id="rId66" Type="http://schemas.openxmlformats.org/officeDocument/2006/relationships/chartsheet" Target="chartsheets/sheet34.xml"/><Relationship Id="rId87" Type="http://schemas.openxmlformats.org/officeDocument/2006/relationships/worksheet" Target="worksheets/sheet43.xml"/><Relationship Id="rId61" Type="http://schemas.openxmlformats.org/officeDocument/2006/relationships/worksheet" Target="worksheets/sheet30.xml"/><Relationship Id="rId82" Type="http://schemas.openxmlformats.org/officeDocument/2006/relationships/chartsheet" Target="chartsheets/sheet42.xml"/><Relationship Id="rId19" Type="http://schemas.openxmlformats.org/officeDocument/2006/relationships/chartsheet" Target="chartsheets/sheet10.xml"/><Relationship Id="rId14" Type="http://schemas.openxmlformats.org/officeDocument/2006/relationships/worksheet" Target="worksheets/sheet7.xml"/><Relationship Id="rId30" Type="http://schemas.openxmlformats.org/officeDocument/2006/relationships/worksheet" Target="worksheets/sheet15.xml"/><Relationship Id="rId35" Type="http://schemas.openxmlformats.org/officeDocument/2006/relationships/chartsheet" Target="chartsheets/sheet18.xml"/><Relationship Id="rId56" Type="http://schemas.openxmlformats.org/officeDocument/2006/relationships/chartsheet" Target="chartsheets/sheet29.xml"/><Relationship Id="rId77" Type="http://schemas.openxmlformats.org/officeDocument/2006/relationships/worksheet" Target="worksheets/sheet38.xml"/><Relationship Id="rId8" Type="http://schemas.openxmlformats.org/officeDocument/2006/relationships/worksheet" Target="worksheets/sheet4.xml"/><Relationship Id="rId51" Type="http://schemas.openxmlformats.org/officeDocument/2006/relationships/chartsheet" Target="chartsheets/sheet26.xml"/><Relationship Id="rId72" Type="http://schemas.openxmlformats.org/officeDocument/2006/relationships/chartsheet" Target="chartsheets/sheet37.xml"/><Relationship Id="rId93" Type="http://schemas.openxmlformats.org/officeDocument/2006/relationships/calcChain" Target="calcChain.xml"/></Relationships>
</file>

<file path=xl/charts/_rels/chart1.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themeOverride" Target="../theme/themeOverride3.xml"/><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themeOverride" Target="../theme/themeOverride4.xml"/><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3" Type="http://schemas.openxmlformats.org/officeDocument/2006/relationships/themeOverride" Target="../theme/themeOverride5.xml"/><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3" Type="http://schemas.openxmlformats.org/officeDocument/2006/relationships/themeOverride" Target="../theme/themeOverride6.xml"/><Relationship Id="rId2" Type="http://schemas.microsoft.com/office/2011/relationships/chartColorStyle" Target="colors6.xml"/><Relationship Id="rId1" Type="http://schemas.microsoft.com/office/2011/relationships/chartStyle" Target="style6.xml"/></Relationships>
</file>

<file path=xl/charts/_rels/chart8.xml.rels><?xml version="1.0" encoding="UTF-8" standalone="yes"?>
<Relationships xmlns="http://schemas.openxmlformats.org/package/2006/relationships"><Relationship Id="rId3" Type="http://schemas.openxmlformats.org/officeDocument/2006/relationships/themeOverride" Target="../theme/themeOverride7.xml"/><Relationship Id="rId2" Type="http://schemas.microsoft.com/office/2011/relationships/chartColorStyle" Target="colors7.xml"/><Relationship Id="rId1" Type="http://schemas.microsoft.com/office/2011/relationships/chartStyle" Target="style7.xml"/></Relationships>
</file>

<file path=xl/charts/_rels/chart9.xml.rels><?xml version="1.0" encoding="UTF-8" standalone="yes"?>
<Relationships xmlns="http://schemas.openxmlformats.org/package/2006/relationships"><Relationship Id="rId3" Type="http://schemas.openxmlformats.org/officeDocument/2006/relationships/themeOverride" Target="../theme/themeOverride8.xml"/><Relationship Id="rId2" Type="http://schemas.microsoft.com/office/2011/relationships/chartColorStyle" Target="colors8.xml"/><Relationship Id="rId1" Type="http://schemas.microsoft.com/office/2011/relationships/chartStyle" Target="style8.xml"/></Relationships>
</file>

<file path=xl/charts/_rels/chart10.xml.rels><?xml version="1.0" encoding="UTF-8" standalone="yes"?>
<Relationships xmlns="http://schemas.openxmlformats.org/package/2006/relationships"><Relationship Id="rId3" Type="http://schemas.openxmlformats.org/officeDocument/2006/relationships/themeOverride" Target="../theme/themeOverride9.xml"/><Relationship Id="rId2" Type="http://schemas.microsoft.com/office/2011/relationships/chartColorStyle" Target="colors9.xml"/><Relationship Id="rId1" Type="http://schemas.microsoft.com/office/2011/relationships/chartStyle" Target="style9.xml"/></Relationships>
</file>

<file path=xl/charts/_rels/chart11.xml.rels><?xml version="1.0" encoding="UTF-8" standalone="yes"?>
<Relationships xmlns="http://schemas.openxmlformats.org/package/2006/relationships"><Relationship Id="rId3" Type="http://schemas.openxmlformats.org/officeDocument/2006/relationships/themeOverride" Target="../theme/themeOverride10.xml"/><Relationship Id="rId2" Type="http://schemas.microsoft.com/office/2011/relationships/chartColorStyle" Target="colors10.xml"/><Relationship Id="rId1" Type="http://schemas.microsoft.com/office/2011/relationships/chartStyle" Target="style10.xml"/><Relationship Id="rId4" Type="http://schemas.openxmlformats.org/officeDocument/2006/relationships/chartUserShapes" Target="../drawings/drawing12.xml"/></Relationships>
</file>

<file path=xl/charts/_rels/chart12.xml.rels><?xml version="1.0" encoding="UTF-8" standalone="yes"?>
<Relationships xmlns="http://schemas.openxmlformats.org/package/2006/relationships"><Relationship Id="rId3" Type="http://schemas.openxmlformats.org/officeDocument/2006/relationships/themeOverride" Target="../theme/themeOverride11.xml"/><Relationship Id="rId2" Type="http://schemas.microsoft.com/office/2011/relationships/chartColorStyle" Target="colors11.xml"/><Relationship Id="rId1" Type="http://schemas.microsoft.com/office/2011/relationships/chartStyle" Target="style11.xml"/></Relationships>
</file>

<file path=xl/charts/_rels/chart13.xml.rels><?xml version="1.0" encoding="UTF-8" standalone="yes"?>
<Relationships xmlns="http://schemas.openxmlformats.org/package/2006/relationships"><Relationship Id="rId3" Type="http://schemas.openxmlformats.org/officeDocument/2006/relationships/themeOverride" Target="../theme/themeOverride12.xml"/><Relationship Id="rId2" Type="http://schemas.microsoft.com/office/2011/relationships/chartColorStyle" Target="colors12.xml"/><Relationship Id="rId1" Type="http://schemas.microsoft.com/office/2011/relationships/chartStyle" Target="style12.xml"/></Relationships>
</file>

<file path=xl/charts/_rels/chart14.xml.rels><?xml version="1.0" encoding="UTF-8" standalone="yes"?>
<Relationships xmlns="http://schemas.openxmlformats.org/package/2006/relationships"><Relationship Id="rId3" Type="http://schemas.openxmlformats.org/officeDocument/2006/relationships/themeOverride" Target="../theme/themeOverride13.xml"/><Relationship Id="rId2" Type="http://schemas.microsoft.com/office/2011/relationships/chartColorStyle" Target="colors13.xml"/><Relationship Id="rId1" Type="http://schemas.microsoft.com/office/2011/relationships/chartStyle" Target="style13.xml"/></Relationships>
</file>

<file path=xl/charts/_rels/chart15.xml.rels><?xml version="1.0" encoding="UTF-8" standalone="yes"?>
<Relationships xmlns="http://schemas.openxmlformats.org/package/2006/relationships"><Relationship Id="rId3" Type="http://schemas.openxmlformats.org/officeDocument/2006/relationships/themeOverride" Target="../theme/themeOverride14.xml"/><Relationship Id="rId2" Type="http://schemas.microsoft.com/office/2011/relationships/chartColorStyle" Target="colors14.xml"/><Relationship Id="rId1" Type="http://schemas.microsoft.com/office/2011/relationships/chartStyle" Target="style14.xml"/></Relationships>
</file>

<file path=xl/charts/_rels/chart16.xml.rels><?xml version="1.0" encoding="UTF-8" standalone="yes"?>
<Relationships xmlns="http://schemas.openxmlformats.org/package/2006/relationships"><Relationship Id="rId3" Type="http://schemas.openxmlformats.org/officeDocument/2006/relationships/themeOverride" Target="../theme/themeOverride15.xml"/><Relationship Id="rId2" Type="http://schemas.microsoft.com/office/2011/relationships/chartColorStyle" Target="colors15.xml"/><Relationship Id="rId1" Type="http://schemas.microsoft.com/office/2011/relationships/chartStyle" Target="style15.xml"/></Relationships>
</file>

<file path=xl/charts/_rels/chart17.xml.rels><?xml version="1.0" encoding="UTF-8" standalone="yes"?>
<Relationships xmlns="http://schemas.openxmlformats.org/package/2006/relationships"><Relationship Id="rId3" Type="http://schemas.openxmlformats.org/officeDocument/2006/relationships/themeOverride" Target="../theme/themeOverride16.xml"/><Relationship Id="rId2" Type="http://schemas.microsoft.com/office/2011/relationships/chartColorStyle" Target="colors16.xml"/><Relationship Id="rId1" Type="http://schemas.microsoft.com/office/2011/relationships/chartStyle" Target="style16.xml"/></Relationships>
</file>

<file path=xl/charts/_rels/chart18.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9.xml.rels><?xml version="1.0" encoding="UTF-8" standalone="yes"?>
<Relationships xmlns="http://schemas.openxmlformats.org/package/2006/relationships"><Relationship Id="rId3" Type="http://schemas.openxmlformats.org/officeDocument/2006/relationships/themeOverride" Target="../theme/themeOverride17.xml"/><Relationship Id="rId2" Type="http://schemas.microsoft.com/office/2011/relationships/chartColorStyle" Target="colors18.xml"/><Relationship Id="rId1" Type="http://schemas.microsoft.com/office/2011/relationships/chartStyle" Target="style18.xml"/></Relationships>
</file>

<file path=xl/charts/_rels/chart20.xml.rels><?xml version="1.0" encoding="UTF-8" standalone="yes"?>
<Relationships xmlns="http://schemas.openxmlformats.org/package/2006/relationships"><Relationship Id="rId3" Type="http://schemas.openxmlformats.org/officeDocument/2006/relationships/themeOverride" Target="../theme/themeOverride18.xml"/><Relationship Id="rId2" Type="http://schemas.microsoft.com/office/2011/relationships/chartColorStyle" Target="colors19.xml"/><Relationship Id="rId1" Type="http://schemas.microsoft.com/office/2011/relationships/chartStyle" Target="style19.xml"/></Relationships>
</file>

<file path=xl/charts/_rels/chart21.xml.rels><?xml version="1.0" encoding="UTF-8" standalone="yes"?>
<Relationships xmlns="http://schemas.openxmlformats.org/package/2006/relationships"><Relationship Id="rId3" Type="http://schemas.openxmlformats.org/officeDocument/2006/relationships/themeOverride" Target="../theme/themeOverride19.xml"/><Relationship Id="rId2" Type="http://schemas.microsoft.com/office/2011/relationships/chartColorStyle" Target="colors20.xml"/><Relationship Id="rId1" Type="http://schemas.microsoft.com/office/2011/relationships/chartStyle" Target="style20.xml"/></Relationships>
</file>

<file path=xl/charts/_rels/chart22.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3.xml.rels><?xml version="1.0" encoding="UTF-8" standalone="yes"?>
<Relationships xmlns="http://schemas.openxmlformats.org/package/2006/relationships"><Relationship Id="rId3" Type="http://schemas.openxmlformats.org/officeDocument/2006/relationships/themeOverride" Target="../theme/themeOverride20.xml"/><Relationship Id="rId2" Type="http://schemas.microsoft.com/office/2011/relationships/chartColorStyle" Target="colors22.xml"/><Relationship Id="rId1" Type="http://schemas.microsoft.com/office/2011/relationships/chartStyle" Target="style22.xml"/></Relationships>
</file>

<file path=xl/charts/_rels/chart24.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5.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6.xml.rels><?xml version="1.0" encoding="UTF-8" standalone="yes"?>
<Relationships xmlns="http://schemas.openxmlformats.org/package/2006/relationships"><Relationship Id="rId3" Type="http://schemas.openxmlformats.org/officeDocument/2006/relationships/themeOverride" Target="../theme/themeOverride21.xml"/><Relationship Id="rId2" Type="http://schemas.microsoft.com/office/2011/relationships/chartColorStyle" Target="colors25.xml"/><Relationship Id="rId1" Type="http://schemas.microsoft.com/office/2011/relationships/chartStyle" Target="style25.xml"/></Relationships>
</file>

<file path=xl/charts/_rels/chart27.xml.rels><?xml version="1.0" encoding="UTF-8" standalone="yes"?>
<Relationships xmlns="http://schemas.openxmlformats.org/package/2006/relationships"><Relationship Id="rId3" Type="http://schemas.openxmlformats.org/officeDocument/2006/relationships/themeOverride" Target="../theme/themeOverride22.xml"/><Relationship Id="rId2" Type="http://schemas.microsoft.com/office/2011/relationships/chartColorStyle" Target="colors26.xml"/><Relationship Id="rId1" Type="http://schemas.microsoft.com/office/2011/relationships/chartStyle" Target="style26.xml"/><Relationship Id="rId4" Type="http://schemas.openxmlformats.org/officeDocument/2006/relationships/chartUserShapes" Target="../drawings/drawing29.xml"/></Relationships>
</file>

<file path=xl/charts/_rels/chart28.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9.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30.xml.rels><?xml version="1.0" encoding="UTF-8" standalone="yes"?>
<Relationships xmlns="http://schemas.openxmlformats.org/package/2006/relationships"><Relationship Id="rId3" Type="http://schemas.openxmlformats.org/officeDocument/2006/relationships/themeOverride" Target="../theme/themeOverride23.xml"/><Relationship Id="rId2" Type="http://schemas.microsoft.com/office/2011/relationships/chartColorStyle" Target="colors29.xml"/><Relationship Id="rId1" Type="http://schemas.microsoft.com/office/2011/relationships/chartStyle" Target="style29.xml"/></Relationships>
</file>

<file path=xl/charts/_rels/chart31.xml.rels><?xml version="1.0" encoding="UTF-8" standalone="yes"?>
<Relationships xmlns="http://schemas.openxmlformats.org/package/2006/relationships"><Relationship Id="rId3" Type="http://schemas.openxmlformats.org/officeDocument/2006/relationships/themeOverride" Target="../theme/themeOverride24.xml"/><Relationship Id="rId2" Type="http://schemas.microsoft.com/office/2011/relationships/chartColorStyle" Target="colors30.xml"/><Relationship Id="rId1" Type="http://schemas.microsoft.com/office/2011/relationships/chartStyle" Target="style30.xml"/></Relationships>
</file>

<file path=xl/charts/_rels/chart32.xml.rels><?xml version="1.0" encoding="UTF-8" standalone="yes"?>
<Relationships xmlns="http://schemas.openxmlformats.org/package/2006/relationships"><Relationship Id="rId3" Type="http://schemas.openxmlformats.org/officeDocument/2006/relationships/themeOverride" Target="../theme/themeOverride25.xml"/><Relationship Id="rId2" Type="http://schemas.microsoft.com/office/2011/relationships/chartColorStyle" Target="colors31.xml"/><Relationship Id="rId1" Type="http://schemas.microsoft.com/office/2011/relationships/chartStyle" Target="style31.xml"/></Relationships>
</file>

<file path=xl/charts/_rels/chart33.xml.rels><?xml version="1.0" encoding="UTF-8" standalone="yes"?>
<Relationships xmlns="http://schemas.openxmlformats.org/package/2006/relationships"><Relationship Id="rId3" Type="http://schemas.openxmlformats.org/officeDocument/2006/relationships/themeOverride" Target="../theme/themeOverride26.xml"/><Relationship Id="rId2" Type="http://schemas.microsoft.com/office/2011/relationships/chartColorStyle" Target="colors32.xml"/><Relationship Id="rId1" Type="http://schemas.microsoft.com/office/2011/relationships/chartStyle" Target="style32.xml"/></Relationships>
</file>

<file path=xl/charts/_rels/chart34.xml.rels><?xml version="1.0" encoding="UTF-8" standalone="yes"?>
<Relationships xmlns="http://schemas.openxmlformats.org/package/2006/relationships"><Relationship Id="rId3" Type="http://schemas.openxmlformats.org/officeDocument/2006/relationships/themeOverride" Target="../theme/themeOverride27.xml"/><Relationship Id="rId2" Type="http://schemas.microsoft.com/office/2011/relationships/chartColorStyle" Target="colors33.xml"/><Relationship Id="rId1" Type="http://schemas.microsoft.com/office/2011/relationships/chartStyle" Target="style33.xml"/></Relationships>
</file>

<file path=xl/charts/_rels/chart35.xml.rels><?xml version="1.0" encoding="UTF-8" standalone="yes"?>
<Relationships xmlns="http://schemas.openxmlformats.org/package/2006/relationships"><Relationship Id="rId3" Type="http://schemas.openxmlformats.org/officeDocument/2006/relationships/themeOverride" Target="../theme/themeOverride28.xml"/><Relationship Id="rId2" Type="http://schemas.microsoft.com/office/2011/relationships/chartColorStyle" Target="colors34.xml"/><Relationship Id="rId1" Type="http://schemas.microsoft.com/office/2011/relationships/chartStyle" Target="style34.xml"/></Relationships>
</file>

<file path=xl/charts/_rels/chart36.xml.rels><?xml version="1.0" encoding="UTF-8" standalone="yes"?>
<Relationships xmlns="http://schemas.openxmlformats.org/package/2006/relationships"><Relationship Id="rId3" Type="http://schemas.openxmlformats.org/officeDocument/2006/relationships/themeOverride" Target="../theme/themeOverride29.xml"/><Relationship Id="rId2" Type="http://schemas.microsoft.com/office/2011/relationships/chartColorStyle" Target="colors35.xml"/><Relationship Id="rId1" Type="http://schemas.microsoft.com/office/2011/relationships/chartStyle" Target="style35.xml"/></Relationships>
</file>

<file path=xl/charts/_rels/chart37.xml.rels><?xml version="1.0" encoding="UTF-8" standalone="yes"?>
<Relationships xmlns="http://schemas.openxmlformats.org/package/2006/relationships"><Relationship Id="rId3" Type="http://schemas.openxmlformats.org/officeDocument/2006/relationships/themeOverride" Target="../theme/themeOverride30.xml"/><Relationship Id="rId2" Type="http://schemas.microsoft.com/office/2011/relationships/chartColorStyle" Target="colors36.xml"/><Relationship Id="rId1" Type="http://schemas.microsoft.com/office/2011/relationships/chartStyle" Target="style36.xml"/></Relationships>
</file>

<file path=xl/charts/_rels/chart38.xml.rels><?xml version="1.0" encoding="UTF-8" standalone="yes"?>
<Relationships xmlns="http://schemas.openxmlformats.org/package/2006/relationships"><Relationship Id="rId2" Type="http://schemas.microsoft.com/office/2011/relationships/chartColorStyle" Target="colors37.xml"/><Relationship Id="rId1" Type="http://schemas.microsoft.com/office/2011/relationships/chartStyle" Target="style37.xml"/></Relationships>
</file>

<file path=xl/charts/_rels/chart39.xml.rels><?xml version="1.0" encoding="UTF-8" standalone="yes"?>
<Relationships xmlns="http://schemas.openxmlformats.org/package/2006/relationships"><Relationship Id="rId2" Type="http://schemas.microsoft.com/office/2011/relationships/chartColorStyle" Target="colors38.xml"/><Relationship Id="rId1" Type="http://schemas.microsoft.com/office/2011/relationships/chartStyle" Target="style38.xml"/></Relationships>
</file>

<file path=xl/charts/_rels/chart40.xml.rels><?xml version="1.0" encoding="UTF-8" standalone="yes"?>
<Relationships xmlns="http://schemas.openxmlformats.org/package/2006/relationships"><Relationship Id="rId3" Type="http://schemas.openxmlformats.org/officeDocument/2006/relationships/themeOverride" Target="../theme/themeOverride31.xml"/><Relationship Id="rId2" Type="http://schemas.microsoft.com/office/2011/relationships/chartColorStyle" Target="colors39.xml"/><Relationship Id="rId1" Type="http://schemas.microsoft.com/office/2011/relationships/chartStyle" Target="style39.xml"/></Relationships>
</file>

<file path=xl/charts/_rels/chart41.xml.rels><?xml version="1.0" encoding="UTF-8" standalone="yes"?>
<Relationships xmlns="http://schemas.openxmlformats.org/package/2006/relationships"><Relationship Id="rId2" Type="http://schemas.microsoft.com/office/2011/relationships/chartColorStyle" Target="colors40.xml"/><Relationship Id="rId1" Type="http://schemas.microsoft.com/office/2011/relationships/chartStyle" Target="style40.xml"/></Relationships>
</file>

<file path=xl/charts/_rels/chart42.xml.rels><?xml version="1.0" encoding="UTF-8" standalone="yes"?>
<Relationships xmlns="http://schemas.openxmlformats.org/package/2006/relationships"><Relationship Id="rId2" Type="http://schemas.microsoft.com/office/2011/relationships/chartColorStyle" Target="colors41.xml"/><Relationship Id="rId1" Type="http://schemas.microsoft.com/office/2011/relationships/chartStyle" Target="style41.xml"/></Relationships>
</file>

<file path=xl/charts/_rels/chart43.xml.rels><?xml version="1.0" encoding="UTF-8" standalone="yes"?>
<Relationships xmlns="http://schemas.openxmlformats.org/package/2006/relationships"><Relationship Id="rId3" Type="http://schemas.openxmlformats.org/officeDocument/2006/relationships/themeOverride" Target="../theme/themeOverride32.xml"/><Relationship Id="rId2" Type="http://schemas.microsoft.com/office/2011/relationships/chartColorStyle" Target="colors42.xml"/><Relationship Id="rId1" Type="http://schemas.microsoft.com/office/2011/relationships/chartStyle" Target="style42.xml"/></Relationships>
</file>

<file path=xl/charts/_rels/chart44.xml.rels><?xml version="1.0" encoding="UTF-8" standalone="yes"?>
<Relationships xmlns="http://schemas.openxmlformats.org/package/2006/relationships"><Relationship Id="rId3" Type="http://schemas.openxmlformats.org/officeDocument/2006/relationships/themeOverride" Target="../theme/themeOverride33.xml"/><Relationship Id="rId2" Type="http://schemas.microsoft.com/office/2011/relationships/chartColorStyle" Target="colors43.xml"/><Relationship Id="rId1" Type="http://schemas.microsoft.com/office/2011/relationships/chartStyle" Target="style43.xml"/></Relationships>
</file>

<file path=xl/charts/_rels/chart45.xml.rels><?xml version="1.0" encoding="UTF-8" standalone="yes"?>
<Relationships xmlns="http://schemas.openxmlformats.org/package/2006/relationships"><Relationship Id="rId3" Type="http://schemas.openxmlformats.org/officeDocument/2006/relationships/themeOverride" Target="../theme/themeOverride34.xml"/><Relationship Id="rId2" Type="http://schemas.microsoft.com/office/2011/relationships/chartColorStyle" Target="colors44.xml"/><Relationship Id="rId1" Type="http://schemas.microsoft.com/office/2011/relationships/chartStyle" Target="style44.xml"/></Relationships>
</file>

<file path=xl/charts/_rels/chart46.xml.rels><?xml version="1.0" encoding="UTF-8" standalone="yes"?>
<Relationships xmlns="http://schemas.openxmlformats.org/package/2006/relationships"><Relationship Id="rId2" Type="http://schemas.microsoft.com/office/2011/relationships/chartColorStyle" Target="colors45.xml"/><Relationship Id="rId1" Type="http://schemas.microsoft.com/office/2011/relationships/chartStyle" Target="style45.xml"/></Relationships>
</file>

<file path=xl/charts/_rels/chart47.xml.rels><?xml version="1.0" encoding="UTF-8" standalone="yes"?>
<Relationships xmlns="http://schemas.openxmlformats.org/package/2006/relationships"><Relationship Id="rId3" Type="http://schemas.openxmlformats.org/officeDocument/2006/relationships/themeOverride" Target="../theme/themeOverride35.xml"/><Relationship Id="rId2" Type="http://schemas.microsoft.com/office/2011/relationships/chartColorStyle" Target="colors46.xml"/><Relationship Id="rId1" Type="http://schemas.microsoft.com/office/2011/relationships/chartStyle" Target="style46.xml"/></Relationships>
</file>

<file path=xl/charts/_rels/chart48.xml.rels><?xml version="1.0" encoding="UTF-8" standalone="yes"?>
<Relationships xmlns="http://schemas.openxmlformats.org/package/2006/relationships"><Relationship Id="rId3" Type="http://schemas.openxmlformats.org/officeDocument/2006/relationships/themeOverride" Target="../theme/themeOverride36.xml"/><Relationship Id="rId2" Type="http://schemas.microsoft.com/office/2011/relationships/chartColorStyle" Target="colors47.xml"/><Relationship Id="rId1" Type="http://schemas.microsoft.com/office/2011/relationships/chartStyle" Target="style47.xml"/></Relationships>
</file>

<file path=xl/charts/_rels/chart49.xml.rels><?xml version="1.0" encoding="UTF-8" standalone="yes"?>
<Relationships xmlns="http://schemas.openxmlformats.org/package/2006/relationships"><Relationship Id="rId3" Type="http://schemas.openxmlformats.org/officeDocument/2006/relationships/themeOverride" Target="../theme/themeOverride37.xml"/><Relationship Id="rId2" Type="http://schemas.microsoft.com/office/2011/relationships/chartColorStyle" Target="colors48.xml"/><Relationship Id="rId1" Type="http://schemas.microsoft.com/office/2011/relationships/chartStyle" Target="style48.xml"/></Relationships>
</file>

<file path=xl/charts/_rels/chart50.xml.rels><?xml version="1.0" encoding="UTF-8" standalone="yes"?>
<Relationships xmlns="http://schemas.openxmlformats.org/package/2006/relationships"><Relationship Id="rId3" Type="http://schemas.openxmlformats.org/officeDocument/2006/relationships/themeOverride" Target="../theme/themeOverride38.xml"/><Relationship Id="rId2" Type="http://schemas.microsoft.com/office/2011/relationships/chartColorStyle" Target="colors49.xml"/><Relationship Id="rId1" Type="http://schemas.microsoft.com/office/2011/relationships/chartStyle" Target="style49.xml"/></Relationships>
</file>

<file path=xl/charts/_rels/chart51.xml.rels><?xml version="1.0" encoding="UTF-8" standalone="yes"?>
<Relationships xmlns="http://schemas.openxmlformats.org/package/2006/relationships"><Relationship Id="rId3" Type="http://schemas.openxmlformats.org/officeDocument/2006/relationships/themeOverride" Target="../theme/themeOverride39.xml"/><Relationship Id="rId2" Type="http://schemas.microsoft.com/office/2011/relationships/chartColorStyle" Target="colors50.xml"/><Relationship Id="rId1" Type="http://schemas.microsoft.com/office/2011/relationships/chartStyle" Target="style5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stacked"/>
        <c:varyColors val="0"/>
        <c:ser>
          <c:idx val="1"/>
          <c:order val="0"/>
          <c:tx>
            <c:strRef>
              <c:f>'Data Dia 1'!$B$8</c:f>
              <c:strCache>
                <c:ptCount val="1"/>
                <c:pt idx="0">
                  <c:v>Pensions- och livförsäkring</c:v>
                </c:pt>
              </c:strCache>
            </c:strRef>
          </c:tx>
          <c:spPr>
            <a:solidFill>
              <a:srgbClr val="6679BB"/>
            </a:solidFill>
            <a:ln>
              <a:noFill/>
            </a:ln>
            <a:effectLst/>
          </c:spPr>
          <c:invertIfNegative val="0"/>
          <c:cat>
            <c:numRef>
              <c:f>'Data Dia 1'!$A$9:$A$18</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'Data Dia 1'!$B$9:$B$18</c:f>
              <c:numCache>
                <c:formatCode>#\ ##0.0</c:formatCode>
                <c:ptCount val="10"/>
                <c:pt idx="0">
                  <c:v>164.74949790154096</c:v>
                </c:pt>
                <c:pt idx="1">
                  <c:v>178.66109544939604</c:v>
                </c:pt>
                <c:pt idx="2">
                  <c:v>187.59251413773367</c:v>
                </c:pt>
                <c:pt idx="3">
                  <c:v>198.36309093280988</c:v>
                </c:pt>
                <c:pt idx="4">
                  <c:v>217.69998214900002</c:v>
                </c:pt>
                <c:pt idx="5">
                  <c:v>247.16441752100002</c:v>
                </c:pt>
                <c:pt idx="6">
                  <c:v>267.63374869399991</c:v>
                </c:pt>
                <c:pt idx="7">
                  <c:v>278.58090448199999</c:v>
                </c:pt>
                <c:pt idx="8">
                  <c:v>299.55253855406198</c:v>
                </c:pt>
                <c:pt idx="9">
                  <c:v>319.24294146657985</c:v>
                </c:pt>
              </c:numCache>
            </c:numRef>
          </c:val>
          <c:extLst>
            <c:ext xmlns:c16="http://schemas.microsoft.com/office/drawing/2014/chart" uri="{C3380CC4-5D6E-409C-BE32-E72D297353CC}">
              <c16:uniqueId val="{00000000-C749-4DDD-9587-5E0A5C029B33}"/>
            </c:ext>
          </c:extLst>
        </c:ser>
        <c:ser>
          <c:idx val="2"/>
          <c:order val="1"/>
          <c:tx>
            <c:strRef>
              <c:f>'Data Dia 1'!$C$8</c:f>
              <c:strCache>
                <c:ptCount val="1"/>
                <c:pt idx="0">
                  <c:v>Skadeförsäkring</c:v>
                </c:pt>
              </c:strCache>
            </c:strRef>
          </c:tx>
          <c:spPr>
            <a:solidFill>
              <a:srgbClr val="FFD478"/>
            </a:solidFill>
            <a:ln>
              <a:noFill/>
            </a:ln>
            <a:effectLst/>
          </c:spPr>
          <c:invertIfNegative val="0"/>
          <c:cat>
            <c:numRef>
              <c:f>'Data Dia 1'!$A$9:$A$18</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'Data Dia 1'!$C$9:$C$18</c:f>
              <c:numCache>
                <c:formatCode>#\ ##0.0</c:formatCode>
                <c:ptCount val="10"/>
                <c:pt idx="0">
                  <c:v>46.954808207919982</c:v>
                </c:pt>
                <c:pt idx="1">
                  <c:v>51.953458604000033</c:v>
                </c:pt>
                <c:pt idx="2">
                  <c:v>55.786853931401332</c:v>
                </c:pt>
                <c:pt idx="3">
                  <c:v>61.286381864000404</c:v>
                </c:pt>
                <c:pt idx="4">
                  <c:v>60.759518909000057</c:v>
                </c:pt>
                <c:pt idx="5">
                  <c:v>59.607361231999981</c:v>
                </c:pt>
                <c:pt idx="6">
                  <c:v>72.184425887000003</c:v>
                </c:pt>
                <c:pt idx="7">
                  <c:v>80.93851452600002</c:v>
                </c:pt>
                <c:pt idx="8">
                  <c:v>90.278384172905007</c:v>
                </c:pt>
                <c:pt idx="9">
                  <c:v>88.39884869182994</c:v>
                </c:pt>
              </c:numCache>
            </c:numRef>
          </c:val>
          <c:extLst>
            <c:ext xmlns:c16="http://schemas.microsoft.com/office/drawing/2014/chart" uri="{C3380CC4-5D6E-409C-BE32-E72D297353CC}">
              <c16:uniqueId val="{00000001-C749-4DDD-9587-5E0A5C029B33}"/>
            </c:ext>
          </c:extLst>
        </c:ser>
        <c:dLbls>
          <c:showLegendKey val="0"/>
          <c:showVal val="0"/>
          <c:showCatName val="0"/>
          <c:showSerName val="0"/>
          <c:showPercent val="0"/>
          <c:showBubbleSize val="0"/>
        </c:dLbls>
        <c:gapWidth val="80"/>
        <c:overlap val="100"/>
        <c:axId val="533070608"/>
        <c:axId val="533070936"/>
      </c:barChart>
      <c:catAx>
        <c:axId val="533070608"/>
        <c:scaling>
          <c:orientation val="minMax"/>
        </c:scaling>
        <c:delete val="0"/>
        <c:axPos val="b"/>
        <c:numFmt formatCode="General" sourceLinked="1"/>
        <c:majorTickMark val="none"/>
        <c:minorTickMark val="none"/>
        <c:tickLblPos val="low"/>
        <c:spPr>
          <a:noFill/>
          <a:ln w="9525"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Segoe UI Semibold" panose="020B0702040204020203" pitchFamily="34" charset="0"/>
                <a:ea typeface="+mn-ea"/>
                <a:cs typeface="Segoe UI Semibold" panose="020B0702040204020203" pitchFamily="34" charset="0"/>
              </a:defRPr>
            </a:pPr>
            <a:endParaRPr lang="sv-SE"/>
          </a:p>
        </c:txPr>
        <c:crossAx val="533070936"/>
        <c:crosses val="autoZero"/>
        <c:auto val="1"/>
        <c:lblAlgn val="ctr"/>
        <c:lblOffset val="100"/>
        <c:noMultiLvlLbl val="0"/>
      </c:catAx>
      <c:valAx>
        <c:axId val="53307093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Segoe UI Semibold" panose="020B0702040204020203" pitchFamily="34" charset="0"/>
                <a:ea typeface="+mn-ea"/>
                <a:cs typeface="Segoe UI Semibold" panose="020B0702040204020203" pitchFamily="34" charset="0"/>
              </a:defRPr>
            </a:pPr>
            <a:endParaRPr lang="sv-SE"/>
          </a:p>
        </c:txPr>
        <c:crossAx val="53307060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Segoe UI Semibold" panose="020B0702040204020203" pitchFamily="34" charset="0"/>
              <a:ea typeface="+mn-ea"/>
              <a:cs typeface="Segoe UI Semibold" panose="020B0702040204020203" pitchFamily="34" charset="0"/>
            </a:defRPr>
          </a:pPr>
          <a:endParaRPr lang="sv-SE"/>
        </a:p>
      </c:txPr>
    </c:legend>
    <c:plotVisOnly val="1"/>
    <c:dispBlanksAs val="gap"/>
    <c:showDLblsOverMax val="0"/>
  </c:chart>
  <c:spPr>
    <a:solidFill>
      <a:schemeClr val="bg1"/>
    </a:solidFill>
    <a:ln w="9525" cap="flat" cmpd="sng" algn="ctr">
      <a:noFill/>
      <a:round/>
    </a:ln>
    <a:effectLst/>
  </c:spPr>
  <c:txPr>
    <a:bodyPr/>
    <a:lstStyle/>
    <a:p>
      <a:pPr>
        <a:defRPr sz="900">
          <a:solidFill>
            <a:sysClr val="windowText" lastClr="000000"/>
          </a:solidFill>
          <a:latin typeface="Segoe UI Semibold" panose="020B0702040204020203" pitchFamily="34" charset="0"/>
          <a:cs typeface="Segoe UI Semibold" panose="020B0702040204020203" pitchFamily="34" charset="0"/>
        </a:defRPr>
      </a:pPr>
      <a:endParaRPr lang="sv-SE"/>
    </a:p>
  </c:txPr>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stacked"/>
        <c:varyColors val="0"/>
        <c:ser>
          <c:idx val="1"/>
          <c:order val="0"/>
          <c:tx>
            <c:strRef>
              <c:f>'Data Dia 2'!$B$10</c:f>
              <c:strCache>
                <c:ptCount val="1"/>
                <c:pt idx="0">
                  <c:v>Pensions- och livförsäkring</c:v>
                </c:pt>
              </c:strCache>
            </c:strRef>
          </c:tx>
          <c:spPr>
            <a:solidFill>
              <a:srgbClr val="6679BB"/>
            </a:solidFill>
            <a:ln>
              <a:noFill/>
            </a:ln>
            <a:effectLst/>
          </c:spPr>
          <c:invertIfNegative val="0"/>
          <c:cat>
            <c:numRef>
              <c:f>'Data Dia 2'!$A$11:$A$20</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'Data Dia 2'!$B$11:$B$20</c:f>
              <c:numCache>
                <c:formatCode>0.0</c:formatCode>
                <c:ptCount val="10"/>
                <c:pt idx="0">
                  <c:v>207.64519797587997</c:v>
                </c:pt>
                <c:pt idx="1">
                  <c:v>230.79101578740006</c:v>
                </c:pt>
                <c:pt idx="2">
                  <c:v>252.36230080789991</c:v>
                </c:pt>
                <c:pt idx="3">
                  <c:v>267.49488691799991</c:v>
                </c:pt>
                <c:pt idx="4">
                  <c:v>306.81643341400013</c:v>
                </c:pt>
                <c:pt idx="5">
                  <c:v>409.91521870400021</c:v>
                </c:pt>
                <c:pt idx="6">
                  <c:v>358.08016615399987</c:v>
                </c:pt>
                <c:pt idx="7">
                  <c:v>358.79190085500022</c:v>
                </c:pt>
                <c:pt idx="8">
                  <c:v>439.61520476796096</c:v>
                </c:pt>
                <c:pt idx="9">
                  <c:v>453.23997084076194</c:v>
                </c:pt>
              </c:numCache>
            </c:numRef>
          </c:val>
          <c:extLst>
            <c:ext xmlns:c16="http://schemas.microsoft.com/office/drawing/2014/chart" uri="{C3380CC4-5D6E-409C-BE32-E72D297353CC}">
              <c16:uniqueId val="{00000000-8605-4D52-B831-8BE91D771419}"/>
            </c:ext>
          </c:extLst>
        </c:ser>
        <c:ser>
          <c:idx val="2"/>
          <c:order val="1"/>
          <c:tx>
            <c:strRef>
              <c:f>'Data Dia 2'!$C$10</c:f>
              <c:strCache>
                <c:ptCount val="1"/>
                <c:pt idx="0">
                  <c:v>Skadeförsäkring</c:v>
                </c:pt>
              </c:strCache>
            </c:strRef>
          </c:tx>
          <c:spPr>
            <a:solidFill>
              <a:srgbClr val="FFD478"/>
            </a:solidFill>
            <a:ln>
              <a:noFill/>
            </a:ln>
            <a:effectLst/>
          </c:spPr>
          <c:invertIfNegative val="0"/>
          <c:cat>
            <c:numRef>
              <c:f>'Data Dia 2'!$A$11:$A$20</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'Data Dia 2'!$C$11:$C$20</c:f>
              <c:numCache>
                <c:formatCode>0.0</c:formatCode>
                <c:ptCount val="10"/>
                <c:pt idx="0">
                  <c:v>80.154003211716216</c:v>
                </c:pt>
                <c:pt idx="1">
                  <c:v>84.71488881557454</c:v>
                </c:pt>
                <c:pt idx="2">
                  <c:v>87.92481695074639</c:v>
                </c:pt>
                <c:pt idx="3">
                  <c:v>92.022458750000013</c:v>
                </c:pt>
                <c:pt idx="4">
                  <c:v>95.075573713999972</c:v>
                </c:pt>
                <c:pt idx="5">
                  <c:v>99.735646610999993</c:v>
                </c:pt>
                <c:pt idx="6">
                  <c:v>104.12259898199997</c:v>
                </c:pt>
                <c:pt idx="7">
                  <c:v>110.12181984799997</c:v>
                </c:pt>
                <c:pt idx="8">
                  <c:v>116.10832522948499</c:v>
                </c:pt>
                <c:pt idx="9">
                  <c:v>123.48569376738398</c:v>
                </c:pt>
              </c:numCache>
            </c:numRef>
          </c:val>
          <c:extLst>
            <c:ext xmlns:c16="http://schemas.microsoft.com/office/drawing/2014/chart" uri="{C3380CC4-5D6E-409C-BE32-E72D297353CC}">
              <c16:uniqueId val="{00000001-8605-4D52-B831-8BE91D771419}"/>
            </c:ext>
          </c:extLst>
        </c:ser>
        <c:dLbls>
          <c:showLegendKey val="0"/>
          <c:showVal val="0"/>
          <c:showCatName val="0"/>
          <c:showSerName val="0"/>
          <c:showPercent val="0"/>
          <c:showBubbleSize val="0"/>
        </c:dLbls>
        <c:gapWidth val="80"/>
        <c:overlap val="100"/>
        <c:axId val="533070608"/>
        <c:axId val="533070936"/>
      </c:barChart>
      <c:catAx>
        <c:axId val="533070608"/>
        <c:scaling>
          <c:orientation val="minMax"/>
        </c:scaling>
        <c:delete val="0"/>
        <c:axPos val="b"/>
        <c:numFmt formatCode="General" sourceLinked="1"/>
        <c:majorTickMark val="none"/>
        <c:minorTickMark val="none"/>
        <c:tickLblPos val="low"/>
        <c:spPr>
          <a:noFill/>
          <a:ln w="9525"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Segoe UI Semibold" panose="020B0702040204020203" pitchFamily="34" charset="0"/>
                <a:ea typeface="+mn-ea"/>
                <a:cs typeface="Segoe UI Semibold" panose="020B0702040204020203" pitchFamily="34" charset="0"/>
              </a:defRPr>
            </a:pPr>
            <a:endParaRPr lang="sv-SE"/>
          </a:p>
        </c:txPr>
        <c:crossAx val="533070936"/>
        <c:crosses val="autoZero"/>
        <c:auto val="1"/>
        <c:lblAlgn val="ctr"/>
        <c:lblOffset val="100"/>
        <c:noMultiLvlLbl val="0"/>
      </c:catAx>
      <c:valAx>
        <c:axId val="533070936"/>
        <c:scaling>
          <c:orientation val="minMax"/>
          <c:max val="600"/>
        </c:scaling>
        <c:delete val="0"/>
        <c:axPos val="l"/>
        <c:majorGridlines>
          <c:spPr>
            <a:ln w="9525" cap="flat" cmpd="sng" algn="ctr">
              <a:solidFill>
                <a:schemeClr val="tx1">
                  <a:lumMod val="15000"/>
                  <a:lumOff val="85000"/>
                </a:schemeClr>
              </a:solidFill>
              <a:round/>
            </a:ln>
            <a:effectLst/>
          </c:spPr>
        </c:majorGridlines>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Segoe UI Semibold" panose="020B0702040204020203" pitchFamily="34" charset="0"/>
                <a:ea typeface="+mn-ea"/>
                <a:cs typeface="Segoe UI Semibold" panose="020B0702040204020203" pitchFamily="34" charset="0"/>
              </a:defRPr>
            </a:pPr>
            <a:endParaRPr lang="sv-SE"/>
          </a:p>
        </c:txPr>
        <c:crossAx val="53307060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Segoe UI Semibold" panose="020B0702040204020203" pitchFamily="34" charset="0"/>
              <a:ea typeface="+mn-ea"/>
              <a:cs typeface="Segoe UI Semibold" panose="020B0702040204020203" pitchFamily="34" charset="0"/>
            </a:defRPr>
          </a:pPr>
          <a:endParaRPr lang="sv-SE"/>
        </a:p>
      </c:txPr>
    </c:legend>
    <c:plotVisOnly val="1"/>
    <c:dispBlanksAs val="gap"/>
    <c:showDLblsOverMax val="0"/>
  </c:chart>
  <c:spPr>
    <a:solidFill>
      <a:schemeClr val="bg1"/>
    </a:solidFill>
    <a:ln w="9525" cap="flat" cmpd="sng" algn="ctr">
      <a:noFill/>
      <a:round/>
    </a:ln>
    <a:effectLst/>
  </c:spPr>
  <c:txPr>
    <a:bodyPr/>
    <a:lstStyle/>
    <a:p>
      <a:pPr>
        <a:defRPr sz="900">
          <a:solidFill>
            <a:sysClr val="windowText" lastClr="000000"/>
          </a:solidFill>
          <a:latin typeface="Segoe UI Semibold" panose="020B0702040204020203" pitchFamily="34" charset="0"/>
          <a:cs typeface="Segoe UI Semibold" panose="020B0702040204020203" pitchFamily="34" charset="0"/>
        </a:defRPr>
      </a:pPr>
      <a:endParaRPr lang="sv-SE"/>
    </a:p>
  </c:txPr>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clustered"/>
        <c:varyColors val="0"/>
        <c:ser>
          <c:idx val="0"/>
          <c:order val="0"/>
          <c:tx>
            <c:strRef>
              <c:f>'Data Dia 3'!$B$9</c:f>
              <c:strCache>
                <c:ptCount val="1"/>
                <c:pt idx="0">
                  <c:v>2023</c:v>
                </c:pt>
              </c:strCache>
            </c:strRef>
          </c:tx>
          <c:spPr>
            <a:solidFill>
              <a:srgbClr val="6679BB"/>
            </a:solidFill>
            <a:ln>
              <a:noFill/>
            </a:ln>
            <a:effectLst/>
          </c:spPr>
          <c:invertIfNegative val="0"/>
          <c:cat>
            <c:strRef>
              <c:f>'Data Dia 3'!$A$10:$A$24</c:f>
              <c:strCache>
                <c:ptCount val="15"/>
                <c:pt idx="0">
                  <c:v>Länsförsäkringar</c:v>
                </c:pt>
                <c:pt idx="1">
                  <c:v>If Skadeförsäkring</c:v>
                </c:pt>
                <c:pt idx="2">
                  <c:v>Trygg-Hansa</c:v>
                </c:pt>
                <c:pt idx="3">
                  <c:v>Folksam</c:v>
                </c:pt>
                <c:pt idx="4">
                  <c:v>Dina federationen</c:v>
                </c:pt>
                <c:pt idx="5">
                  <c:v>Protector</c:v>
                </c:pt>
                <c:pt idx="6">
                  <c:v>Zürich</c:v>
                </c:pt>
                <c:pt idx="7">
                  <c:v>Gjensidige, filial</c:v>
                </c:pt>
                <c:pt idx="8">
                  <c:v>ICA Försäkring</c:v>
                </c:pt>
                <c:pt idx="9">
                  <c:v>Löf</c:v>
                </c:pt>
                <c:pt idx="10">
                  <c:v>ERGO Försäkring</c:v>
                </c:pt>
                <c:pt idx="11">
                  <c:v>Anticimex</c:v>
                </c:pt>
                <c:pt idx="12">
                  <c:v>Chubb</c:v>
                </c:pt>
                <c:pt idx="13">
                  <c:v>Solid</c:v>
                </c:pt>
                <c:pt idx="14">
                  <c:v>Övriga</c:v>
                </c:pt>
              </c:strCache>
            </c:strRef>
          </c:cat>
          <c:val>
            <c:numRef>
              <c:f>'Data Dia 3'!$B$10:$B$24</c:f>
              <c:numCache>
                <c:formatCode>0%</c:formatCode>
                <c:ptCount val="15"/>
                <c:pt idx="0">
                  <c:v>0.30146122022650701</c:v>
                </c:pt>
                <c:pt idx="1">
                  <c:v>0.17763551181684922</c:v>
                </c:pt>
                <c:pt idx="2">
                  <c:v>0.17064569915100097</c:v>
                </c:pt>
                <c:pt idx="3">
                  <c:v>0.15667283593583781</c:v>
                </c:pt>
                <c:pt idx="4">
                  <c:v>3.2995298981169249E-2</c:v>
                </c:pt>
                <c:pt idx="5">
                  <c:v>2.1292696921364599E-2</c:v>
                </c:pt>
                <c:pt idx="6">
                  <c:v>1.9818249642667152E-2</c:v>
                </c:pt>
                <c:pt idx="7">
                  <c:v>1.7842267726375354E-2</c:v>
                </c:pt>
                <c:pt idx="8">
                  <c:v>9.9589866569726512E-3</c:v>
                </c:pt>
                <c:pt idx="9">
                  <c:v>1.3134422511144436E-2</c:v>
                </c:pt>
                <c:pt idx="10">
                  <c:v>2.0802791845344684E-3</c:v>
                </c:pt>
                <c:pt idx="11">
                  <c:v>8.1111339361784815E-3</c:v>
                </c:pt>
                <c:pt idx="12">
                  <c:v>7.0674722935891174E-3</c:v>
                </c:pt>
                <c:pt idx="13">
                  <c:v>6.5402266657176838E-3</c:v>
                </c:pt>
                <c:pt idx="14">
                  <c:v>5.4743698350091685E-2</c:v>
                </c:pt>
              </c:numCache>
            </c:numRef>
          </c:val>
          <c:extLst>
            <c:ext xmlns:c16="http://schemas.microsoft.com/office/drawing/2014/chart" uri="{C3380CC4-5D6E-409C-BE32-E72D297353CC}">
              <c16:uniqueId val="{00000000-CD0D-45F5-94BF-0EB9D168102E}"/>
            </c:ext>
          </c:extLst>
        </c:ser>
        <c:ser>
          <c:idx val="1"/>
          <c:order val="1"/>
          <c:tx>
            <c:strRef>
              <c:f>'Data Dia 3'!$C$9</c:f>
              <c:strCache>
                <c:ptCount val="1"/>
                <c:pt idx="0">
                  <c:v>2024</c:v>
                </c:pt>
              </c:strCache>
            </c:strRef>
          </c:tx>
          <c:spPr>
            <a:solidFill>
              <a:srgbClr val="FFD478"/>
            </a:solidFill>
            <a:ln>
              <a:noFill/>
            </a:ln>
            <a:effectLst/>
          </c:spPr>
          <c:invertIfNegative val="0"/>
          <c:cat>
            <c:strRef>
              <c:f>'Data Dia 3'!$A$10:$A$24</c:f>
              <c:strCache>
                <c:ptCount val="15"/>
                <c:pt idx="0">
                  <c:v>Länsförsäkringar</c:v>
                </c:pt>
                <c:pt idx="1">
                  <c:v>If Skadeförsäkring</c:v>
                </c:pt>
                <c:pt idx="2">
                  <c:v>Trygg-Hansa</c:v>
                </c:pt>
                <c:pt idx="3">
                  <c:v>Folksam</c:v>
                </c:pt>
                <c:pt idx="4">
                  <c:v>Dina federationen</c:v>
                </c:pt>
                <c:pt idx="5">
                  <c:v>Protector</c:v>
                </c:pt>
                <c:pt idx="6">
                  <c:v>Zürich</c:v>
                </c:pt>
                <c:pt idx="7">
                  <c:v>Gjensidige, filial</c:v>
                </c:pt>
                <c:pt idx="8">
                  <c:v>ICA Försäkring</c:v>
                </c:pt>
                <c:pt idx="9">
                  <c:v>Löf</c:v>
                </c:pt>
                <c:pt idx="10">
                  <c:v>ERGO Försäkring</c:v>
                </c:pt>
                <c:pt idx="11">
                  <c:v>Anticimex</c:v>
                </c:pt>
                <c:pt idx="12">
                  <c:v>Chubb</c:v>
                </c:pt>
                <c:pt idx="13">
                  <c:v>Solid</c:v>
                </c:pt>
                <c:pt idx="14">
                  <c:v>Övriga</c:v>
                </c:pt>
              </c:strCache>
            </c:strRef>
          </c:cat>
          <c:val>
            <c:numRef>
              <c:f>'Data Dia 3'!$C$10:$C$24</c:f>
              <c:numCache>
                <c:formatCode>0%</c:formatCode>
                <c:ptCount val="15"/>
                <c:pt idx="0">
                  <c:v>0.30055512004895163</c:v>
                </c:pt>
                <c:pt idx="1">
                  <c:v>0.17793276900677021</c:v>
                </c:pt>
                <c:pt idx="2">
                  <c:v>0.16455773395095852</c:v>
                </c:pt>
                <c:pt idx="3">
                  <c:v>0.15994445093186976</c:v>
                </c:pt>
                <c:pt idx="4">
                  <c:v>3.8365606613021436E-2</c:v>
                </c:pt>
                <c:pt idx="5">
                  <c:v>2.1185069904086161E-2</c:v>
                </c:pt>
                <c:pt idx="6">
                  <c:v>1.9163765579343087E-2</c:v>
                </c:pt>
                <c:pt idx="7">
                  <c:v>1.7298706028503471E-2</c:v>
                </c:pt>
                <c:pt idx="8">
                  <c:v>1.0543962225287978E-2</c:v>
                </c:pt>
                <c:pt idx="9">
                  <c:v>1.1096228730427338E-2</c:v>
                </c:pt>
                <c:pt idx="10">
                  <c:v>1.7954802273816932E-3</c:v>
                </c:pt>
                <c:pt idx="11">
                  <c:v>8.2048957147059717E-3</c:v>
                </c:pt>
                <c:pt idx="12">
                  <c:v>7.9406296613679823E-3</c:v>
                </c:pt>
                <c:pt idx="13">
                  <c:v>6.7817414259146447E-3</c:v>
                </c:pt>
                <c:pt idx="14">
                  <c:v>5.4633839951410058E-2</c:v>
                </c:pt>
              </c:numCache>
            </c:numRef>
          </c:val>
          <c:extLst>
            <c:ext xmlns:c16="http://schemas.microsoft.com/office/drawing/2014/chart" uri="{C3380CC4-5D6E-409C-BE32-E72D297353CC}">
              <c16:uniqueId val="{00000001-CD0D-45F5-94BF-0EB9D168102E}"/>
            </c:ext>
          </c:extLst>
        </c:ser>
        <c:ser>
          <c:idx val="2"/>
          <c:order val="2"/>
          <c:tx>
            <c:strRef>
              <c:f>'Data Dia 3'!$D$9</c:f>
              <c:strCache>
                <c:ptCount val="1"/>
                <c:pt idx="0">
                  <c:v>2025</c:v>
                </c:pt>
              </c:strCache>
            </c:strRef>
          </c:tx>
          <c:spPr>
            <a:solidFill>
              <a:srgbClr val="E93E84"/>
            </a:solidFill>
            <a:ln>
              <a:noFill/>
            </a:ln>
            <a:effectLst/>
          </c:spPr>
          <c:invertIfNegative val="0"/>
          <c:cat>
            <c:strRef>
              <c:f>'Data Dia 3'!$A$10:$A$24</c:f>
              <c:strCache>
                <c:ptCount val="15"/>
                <c:pt idx="0">
                  <c:v>Länsförsäkringar</c:v>
                </c:pt>
                <c:pt idx="1">
                  <c:v>If Skadeförsäkring</c:v>
                </c:pt>
                <c:pt idx="2">
                  <c:v>Trygg-Hansa</c:v>
                </c:pt>
                <c:pt idx="3">
                  <c:v>Folksam</c:v>
                </c:pt>
                <c:pt idx="4">
                  <c:v>Dina federationen</c:v>
                </c:pt>
                <c:pt idx="5">
                  <c:v>Protector</c:v>
                </c:pt>
                <c:pt idx="6">
                  <c:v>Zürich</c:v>
                </c:pt>
                <c:pt idx="7">
                  <c:v>Gjensidige, filial</c:v>
                </c:pt>
                <c:pt idx="8">
                  <c:v>ICA Försäkring</c:v>
                </c:pt>
                <c:pt idx="9">
                  <c:v>Löf</c:v>
                </c:pt>
                <c:pt idx="10">
                  <c:v>ERGO Försäkring</c:v>
                </c:pt>
                <c:pt idx="11">
                  <c:v>Anticimex</c:v>
                </c:pt>
                <c:pt idx="12">
                  <c:v>Chubb</c:v>
                </c:pt>
                <c:pt idx="13">
                  <c:v>Solid</c:v>
                </c:pt>
                <c:pt idx="14">
                  <c:v>Övriga</c:v>
                </c:pt>
              </c:strCache>
            </c:strRef>
          </c:cat>
          <c:val>
            <c:numRef>
              <c:f>'Data Dia 3'!$D$10:$D$24</c:f>
              <c:numCache>
                <c:formatCode>0%</c:formatCode>
                <c:ptCount val="15"/>
                <c:pt idx="0">
                  <c:v>0.30295640606313801</c:v>
                </c:pt>
                <c:pt idx="1">
                  <c:v>0.1705166422849779</c:v>
                </c:pt>
                <c:pt idx="2">
                  <c:v>0.1612047147553784</c:v>
                </c:pt>
                <c:pt idx="3">
                  <c:v>0.15933920135038157</c:v>
                </c:pt>
                <c:pt idx="4">
                  <c:v>4.0951934667745639E-2</c:v>
                </c:pt>
                <c:pt idx="5">
                  <c:v>2.1801604354977973E-2</c:v>
                </c:pt>
                <c:pt idx="6">
                  <c:v>1.9144612505571573E-2</c:v>
                </c:pt>
                <c:pt idx="7">
                  <c:v>1.7668036567294723E-2</c:v>
                </c:pt>
                <c:pt idx="8">
                  <c:v>1.045005575408138E-2</c:v>
                </c:pt>
                <c:pt idx="9">
                  <c:v>1.0439459830183866E-2</c:v>
                </c:pt>
                <c:pt idx="10">
                  <c:v>9.0438948586479533E-3</c:v>
                </c:pt>
                <c:pt idx="11">
                  <c:v>7.994211408160954E-3</c:v>
                </c:pt>
                <c:pt idx="12">
                  <c:v>7.3949474853757437E-3</c:v>
                </c:pt>
                <c:pt idx="13">
                  <c:v>6.3522396052492023E-3</c:v>
                </c:pt>
                <c:pt idx="14">
                  <c:v>5.4742038508835057E-2</c:v>
                </c:pt>
              </c:numCache>
            </c:numRef>
          </c:val>
          <c:extLst>
            <c:ext xmlns:c16="http://schemas.microsoft.com/office/drawing/2014/chart" uri="{C3380CC4-5D6E-409C-BE32-E72D297353CC}">
              <c16:uniqueId val="{00000002-CD0D-45F5-94BF-0EB9D168102E}"/>
            </c:ext>
          </c:extLst>
        </c:ser>
        <c:dLbls>
          <c:showLegendKey val="0"/>
          <c:showVal val="0"/>
          <c:showCatName val="0"/>
          <c:showSerName val="0"/>
          <c:showPercent val="0"/>
          <c:showBubbleSize val="0"/>
        </c:dLbls>
        <c:gapWidth val="80"/>
        <c:axId val="533070608"/>
        <c:axId val="533070936"/>
      </c:barChart>
      <c:catAx>
        <c:axId val="533070608"/>
        <c:scaling>
          <c:orientation val="minMax"/>
        </c:scaling>
        <c:delete val="0"/>
        <c:axPos val="b"/>
        <c:numFmt formatCode="General" sourceLinked="1"/>
        <c:majorTickMark val="none"/>
        <c:minorTickMark val="none"/>
        <c:tickLblPos val="low"/>
        <c:spPr>
          <a:noFill/>
          <a:ln w="9525"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Segoe UI Semibold" panose="020B0702040204020203" pitchFamily="34" charset="0"/>
                <a:ea typeface="+mn-ea"/>
                <a:cs typeface="Segoe UI Semibold" panose="020B0702040204020203" pitchFamily="34" charset="0"/>
              </a:defRPr>
            </a:pPr>
            <a:endParaRPr lang="sv-SE"/>
          </a:p>
        </c:txPr>
        <c:crossAx val="533070936"/>
        <c:crosses val="autoZero"/>
        <c:auto val="1"/>
        <c:lblAlgn val="ctr"/>
        <c:lblOffset val="100"/>
        <c:noMultiLvlLbl val="0"/>
      </c:catAx>
      <c:valAx>
        <c:axId val="53307093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Segoe UI Semibold" panose="020B0702040204020203" pitchFamily="34" charset="0"/>
                <a:ea typeface="+mn-ea"/>
                <a:cs typeface="Segoe UI Semibold" panose="020B0702040204020203" pitchFamily="34" charset="0"/>
              </a:defRPr>
            </a:pPr>
            <a:endParaRPr lang="sv-SE"/>
          </a:p>
        </c:txPr>
        <c:crossAx val="53307060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Segoe UI Semibold" panose="020B0702040204020203" pitchFamily="34" charset="0"/>
              <a:ea typeface="+mn-ea"/>
              <a:cs typeface="Segoe UI Semibold" panose="020B0702040204020203" pitchFamily="34" charset="0"/>
            </a:defRPr>
          </a:pPr>
          <a:endParaRPr lang="sv-SE"/>
        </a:p>
      </c:txPr>
    </c:legend>
    <c:plotVisOnly val="1"/>
    <c:dispBlanksAs val="gap"/>
    <c:showDLblsOverMax val="0"/>
  </c:chart>
  <c:spPr>
    <a:solidFill>
      <a:schemeClr val="bg1"/>
    </a:solidFill>
    <a:ln w="9525" cap="flat" cmpd="sng" algn="ctr">
      <a:noFill/>
      <a:round/>
    </a:ln>
    <a:effectLst/>
  </c:spPr>
  <c:txPr>
    <a:bodyPr/>
    <a:lstStyle/>
    <a:p>
      <a:pPr>
        <a:defRPr sz="900">
          <a:solidFill>
            <a:sysClr val="windowText" lastClr="000000"/>
          </a:solidFill>
          <a:latin typeface="Segoe UI Semibold" panose="020B0702040204020203" pitchFamily="34" charset="0"/>
          <a:cs typeface="Segoe UI Semibold" panose="020B0702040204020203" pitchFamily="34" charset="0"/>
        </a:defRPr>
      </a:pPr>
      <a:endParaRPr lang="sv-SE"/>
    </a:p>
  </c:txPr>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clustered"/>
        <c:varyColors val="0"/>
        <c:ser>
          <c:idx val="0"/>
          <c:order val="0"/>
          <c:tx>
            <c:strRef>
              <c:f>'Data Dia 4'!$B$8</c:f>
              <c:strCache>
                <c:ptCount val="1"/>
                <c:pt idx="0">
                  <c:v>2023</c:v>
                </c:pt>
              </c:strCache>
            </c:strRef>
          </c:tx>
          <c:spPr>
            <a:solidFill>
              <a:srgbClr val="6679BB"/>
            </a:solidFill>
            <a:ln>
              <a:noFill/>
            </a:ln>
            <a:effectLst/>
          </c:spPr>
          <c:invertIfNegative val="0"/>
          <c:cat>
            <c:strRef>
              <c:f>'Data Dia 4'!$A$9:$A$23</c:f>
              <c:strCache>
                <c:ptCount val="15"/>
                <c:pt idx="0">
                  <c:v>Avanza</c:v>
                </c:pt>
                <c:pt idx="1">
                  <c:v>Folksam</c:v>
                </c:pt>
                <c:pt idx="2">
                  <c:v>Nordea Liv</c:v>
                </c:pt>
                <c:pt idx="3">
                  <c:v>Alecta</c:v>
                </c:pt>
                <c:pt idx="4">
                  <c:v>Skandia</c:v>
                </c:pt>
                <c:pt idx="5">
                  <c:v>SEB</c:v>
                </c:pt>
                <c:pt idx="6">
                  <c:v>Handelsbanken</c:v>
                </c:pt>
                <c:pt idx="7">
                  <c:v>Swedbank Försäkring</c:v>
                </c:pt>
                <c:pt idx="8">
                  <c:v>Futur Pension</c:v>
                </c:pt>
                <c:pt idx="9">
                  <c:v>AMF Tjänstepension</c:v>
                </c:pt>
                <c:pt idx="10">
                  <c:v>Nordnet</c:v>
                </c:pt>
                <c:pt idx="11">
                  <c:v>Movestic</c:v>
                </c:pt>
                <c:pt idx="12">
                  <c:v>Länsförsäkringar</c:v>
                </c:pt>
                <c:pt idx="13">
                  <c:v>SPP</c:v>
                </c:pt>
                <c:pt idx="14">
                  <c:v>Övriga</c:v>
                </c:pt>
              </c:strCache>
            </c:strRef>
          </c:cat>
          <c:val>
            <c:numRef>
              <c:f>'Data Dia 4'!$B$9:$B$23</c:f>
              <c:numCache>
                <c:formatCode>0%</c:formatCode>
                <c:ptCount val="15"/>
                <c:pt idx="0">
                  <c:v>9.2166033429263466E-2</c:v>
                </c:pt>
                <c:pt idx="1">
                  <c:v>0.14073418145625038</c:v>
                </c:pt>
                <c:pt idx="2">
                  <c:v>7.2001109399182736E-2</c:v>
                </c:pt>
                <c:pt idx="3">
                  <c:v>0.10604685947725082</c:v>
                </c:pt>
                <c:pt idx="4">
                  <c:v>8.7886918054882301E-2</c:v>
                </c:pt>
                <c:pt idx="5">
                  <c:v>7.3466296068834466E-2</c:v>
                </c:pt>
                <c:pt idx="6">
                  <c:v>6.130830223472189E-2</c:v>
                </c:pt>
                <c:pt idx="7">
                  <c:v>6.7945782128773377E-2</c:v>
                </c:pt>
                <c:pt idx="8">
                  <c:v>7.2090060862855909E-2</c:v>
                </c:pt>
                <c:pt idx="9">
                  <c:v>6.6337860113438327E-2</c:v>
                </c:pt>
                <c:pt idx="10">
                  <c:v>4.4056135982225172E-2</c:v>
                </c:pt>
                <c:pt idx="11">
                  <c:v>2.2452616952006756E-2</c:v>
                </c:pt>
                <c:pt idx="12">
                  <c:v>3.7445087299447462E-2</c:v>
                </c:pt>
                <c:pt idx="13">
                  <c:v>3.6949610675298651E-2</c:v>
                </c:pt>
                <c:pt idx="14">
                  <c:v>1.9113145865567813E-2</c:v>
                </c:pt>
              </c:numCache>
            </c:numRef>
          </c:val>
          <c:extLst>
            <c:ext xmlns:c16="http://schemas.microsoft.com/office/drawing/2014/chart" uri="{C3380CC4-5D6E-409C-BE32-E72D297353CC}">
              <c16:uniqueId val="{00000000-D804-44C3-84D0-5D066DCEC47F}"/>
            </c:ext>
          </c:extLst>
        </c:ser>
        <c:ser>
          <c:idx val="1"/>
          <c:order val="1"/>
          <c:tx>
            <c:strRef>
              <c:f>'Data Dia 4'!$C$8</c:f>
              <c:strCache>
                <c:ptCount val="1"/>
                <c:pt idx="0">
                  <c:v>2024</c:v>
                </c:pt>
              </c:strCache>
            </c:strRef>
          </c:tx>
          <c:spPr>
            <a:solidFill>
              <a:srgbClr val="FFD478"/>
            </a:solidFill>
            <a:ln>
              <a:noFill/>
            </a:ln>
            <a:effectLst/>
          </c:spPr>
          <c:invertIfNegative val="0"/>
          <c:cat>
            <c:strRef>
              <c:f>'Data Dia 4'!$A$9:$A$23</c:f>
              <c:strCache>
                <c:ptCount val="15"/>
                <c:pt idx="0">
                  <c:v>Avanza</c:v>
                </c:pt>
                <c:pt idx="1">
                  <c:v>Folksam</c:v>
                </c:pt>
                <c:pt idx="2">
                  <c:v>Nordea Liv</c:v>
                </c:pt>
                <c:pt idx="3">
                  <c:v>Alecta</c:v>
                </c:pt>
                <c:pt idx="4">
                  <c:v>Skandia</c:v>
                </c:pt>
                <c:pt idx="5">
                  <c:v>SEB</c:v>
                </c:pt>
                <c:pt idx="6">
                  <c:v>Handelsbanken</c:v>
                </c:pt>
                <c:pt idx="7">
                  <c:v>Swedbank Försäkring</c:v>
                </c:pt>
                <c:pt idx="8">
                  <c:v>Futur Pension</c:v>
                </c:pt>
                <c:pt idx="9">
                  <c:v>AMF Tjänstepension</c:v>
                </c:pt>
                <c:pt idx="10">
                  <c:v>Nordnet</c:v>
                </c:pt>
                <c:pt idx="11">
                  <c:v>Movestic</c:v>
                </c:pt>
                <c:pt idx="12">
                  <c:v>Länsförsäkringar</c:v>
                </c:pt>
                <c:pt idx="13">
                  <c:v>SPP</c:v>
                </c:pt>
                <c:pt idx="14">
                  <c:v>Övriga</c:v>
                </c:pt>
              </c:strCache>
            </c:strRef>
          </c:cat>
          <c:val>
            <c:numRef>
              <c:f>'Data Dia 4'!$C$9:$C$23</c:f>
              <c:numCache>
                <c:formatCode>0%</c:formatCode>
                <c:ptCount val="15"/>
                <c:pt idx="0">
                  <c:v>9.4730045344862346E-2</c:v>
                </c:pt>
                <c:pt idx="1">
                  <c:v>0.12904695600235855</c:v>
                </c:pt>
                <c:pt idx="2">
                  <c:v>7.8355416729632754E-2</c:v>
                </c:pt>
                <c:pt idx="3">
                  <c:v>9.7036270337172256E-2</c:v>
                </c:pt>
                <c:pt idx="4">
                  <c:v>7.8506543128985917E-2</c:v>
                </c:pt>
                <c:pt idx="5">
                  <c:v>8.4171665473974783E-2</c:v>
                </c:pt>
                <c:pt idx="6">
                  <c:v>6.0702583951285999E-2</c:v>
                </c:pt>
                <c:pt idx="7">
                  <c:v>6.7311835218051258E-2</c:v>
                </c:pt>
                <c:pt idx="8">
                  <c:v>6.2832177303297085E-2</c:v>
                </c:pt>
                <c:pt idx="9">
                  <c:v>8.4471726097981634E-2</c:v>
                </c:pt>
                <c:pt idx="10">
                  <c:v>4.6592157737101882E-2</c:v>
                </c:pt>
                <c:pt idx="11">
                  <c:v>2.8682072476687848E-2</c:v>
                </c:pt>
                <c:pt idx="12">
                  <c:v>3.5818259269869555E-2</c:v>
                </c:pt>
                <c:pt idx="13">
                  <c:v>3.3162941268217817E-2</c:v>
                </c:pt>
                <c:pt idx="14">
                  <c:v>1.8579349660520387E-2</c:v>
                </c:pt>
              </c:numCache>
            </c:numRef>
          </c:val>
          <c:extLst>
            <c:ext xmlns:c16="http://schemas.microsoft.com/office/drawing/2014/chart" uri="{C3380CC4-5D6E-409C-BE32-E72D297353CC}">
              <c16:uniqueId val="{00000001-D804-44C3-84D0-5D066DCEC47F}"/>
            </c:ext>
          </c:extLst>
        </c:ser>
        <c:ser>
          <c:idx val="2"/>
          <c:order val="2"/>
          <c:tx>
            <c:strRef>
              <c:f>'Data Dia 4'!$D$8</c:f>
              <c:strCache>
                <c:ptCount val="1"/>
                <c:pt idx="0">
                  <c:v>2025</c:v>
                </c:pt>
              </c:strCache>
            </c:strRef>
          </c:tx>
          <c:spPr>
            <a:solidFill>
              <a:srgbClr val="E93E84"/>
            </a:solidFill>
            <a:ln>
              <a:noFill/>
            </a:ln>
            <a:effectLst/>
          </c:spPr>
          <c:invertIfNegative val="0"/>
          <c:cat>
            <c:strRef>
              <c:f>'Data Dia 4'!$A$9:$A$23</c:f>
              <c:strCache>
                <c:ptCount val="15"/>
                <c:pt idx="0">
                  <c:v>Avanza</c:v>
                </c:pt>
                <c:pt idx="1">
                  <c:v>Folksam</c:v>
                </c:pt>
                <c:pt idx="2">
                  <c:v>Nordea Liv</c:v>
                </c:pt>
                <c:pt idx="3">
                  <c:v>Alecta</c:v>
                </c:pt>
                <c:pt idx="4">
                  <c:v>Skandia</c:v>
                </c:pt>
                <c:pt idx="5">
                  <c:v>SEB</c:v>
                </c:pt>
                <c:pt idx="6">
                  <c:v>Handelsbanken</c:v>
                </c:pt>
                <c:pt idx="7">
                  <c:v>Swedbank Försäkring</c:v>
                </c:pt>
                <c:pt idx="8">
                  <c:v>Futur Pension</c:v>
                </c:pt>
                <c:pt idx="9">
                  <c:v>AMF Tjänstepension</c:v>
                </c:pt>
                <c:pt idx="10">
                  <c:v>Nordnet</c:v>
                </c:pt>
                <c:pt idx="11">
                  <c:v>Movestic</c:v>
                </c:pt>
                <c:pt idx="12">
                  <c:v>Länsförsäkringar</c:v>
                </c:pt>
                <c:pt idx="13">
                  <c:v>SPP</c:v>
                </c:pt>
                <c:pt idx="14">
                  <c:v>Övriga</c:v>
                </c:pt>
              </c:strCache>
            </c:strRef>
          </c:cat>
          <c:val>
            <c:numRef>
              <c:f>'Data Dia 4'!$D$9:$D$23</c:f>
              <c:numCache>
                <c:formatCode>0%</c:formatCode>
                <c:ptCount val="15"/>
                <c:pt idx="0">
                  <c:v>0.12060956470280809</c:v>
                </c:pt>
                <c:pt idx="1">
                  <c:v>0.11739451655047278</c:v>
                </c:pt>
                <c:pt idx="2">
                  <c:v>9.928250163747715E-2</c:v>
                </c:pt>
                <c:pt idx="3">
                  <c:v>9.0113435911085782E-2</c:v>
                </c:pt>
                <c:pt idx="4">
                  <c:v>7.3021949046722323E-2</c:v>
                </c:pt>
                <c:pt idx="5">
                  <c:v>6.8754518689751756E-2</c:v>
                </c:pt>
                <c:pt idx="6">
                  <c:v>6.8335256014611212E-2</c:v>
                </c:pt>
                <c:pt idx="7">
                  <c:v>6.6259725068991415E-2</c:v>
                </c:pt>
                <c:pt idx="8">
                  <c:v>5.8938854676448237E-2</c:v>
                </c:pt>
                <c:pt idx="9">
                  <c:v>5.6035201059374096E-2</c:v>
                </c:pt>
                <c:pt idx="10">
                  <c:v>4.9454097894990445E-2</c:v>
                </c:pt>
                <c:pt idx="11">
                  <c:v>4.0522893457794133E-2</c:v>
                </c:pt>
                <c:pt idx="12">
                  <c:v>3.7501949611158401E-2</c:v>
                </c:pt>
                <c:pt idx="13">
                  <c:v>3.158081320946661E-2</c:v>
                </c:pt>
                <c:pt idx="14">
                  <c:v>2.2194722468847822E-2</c:v>
                </c:pt>
              </c:numCache>
            </c:numRef>
          </c:val>
          <c:extLst>
            <c:ext xmlns:c16="http://schemas.microsoft.com/office/drawing/2014/chart" uri="{C3380CC4-5D6E-409C-BE32-E72D297353CC}">
              <c16:uniqueId val="{00000002-D804-44C3-84D0-5D066DCEC47F}"/>
            </c:ext>
          </c:extLst>
        </c:ser>
        <c:dLbls>
          <c:showLegendKey val="0"/>
          <c:showVal val="0"/>
          <c:showCatName val="0"/>
          <c:showSerName val="0"/>
          <c:showPercent val="0"/>
          <c:showBubbleSize val="0"/>
        </c:dLbls>
        <c:gapWidth val="80"/>
        <c:axId val="533070608"/>
        <c:axId val="533070936"/>
      </c:barChart>
      <c:catAx>
        <c:axId val="533070608"/>
        <c:scaling>
          <c:orientation val="minMax"/>
        </c:scaling>
        <c:delete val="0"/>
        <c:axPos val="b"/>
        <c:numFmt formatCode="General" sourceLinked="1"/>
        <c:majorTickMark val="none"/>
        <c:minorTickMark val="none"/>
        <c:tickLblPos val="low"/>
        <c:spPr>
          <a:noFill/>
          <a:ln w="9525"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Segoe UI Semibold" panose="020B0702040204020203" pitchFamily="34" charset="0"/>
                <a:ea typeface="+mn-ea"/>
                <a:cs typeface="Segoe UI Semibold" panose="020B0702040204020203" pitchFamily="34" charset="0"/>
              </a:defRPr>
            </a:pPr>
            <a:endParaRPr lang="sv-SE"/>
          </a:p>
        </c:txPr>
        <c:crossAx val="533070936"/>
        <c:crosses val="autoZero"/>
        <c:auto val="1"/>
        <c:lblAlgn val="ctr"/>
        <c:lblOffset val="100"/>
        <c:noMultiLvlLbl val="0"/>
      </c:catAx>
      <c:valAx>
        <c:axId val="53307093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Segoe UI Semibold" panose="020B0702040204020203" pitchFamily="34" charset="0"/>
                <a:ea typeface="+mn-ea"/>
                <a:cs typeface="Segoe UI Semibold" panose="020B0702040204020203" pitchFamily="34" charset="0"/>
              </a:defRPr>
            </a:pPr>
            <a:endParaRPr lang="sv-SE"/>
          </a:p>
        </c:txPr>
        <c:crossAx val="53307060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Segoe UI Semibold" panose="020B0702040204020203" pitchFamily="34" charset="0"/>
              <a:ea typeface="+mn-ea"/>
              <a:cs typeface="Segoe UI Semibold" panose="020B0702040204020203" pitchFamily="34" charset="0"/>
            </a:defRPr>
          </a:pPr>
          <a:endParaRPr lang="sv-SE"/>
        </a:p>
      </c:txPr>
    </c:legend>
    <c:plotVisOnly val="1"/>
    <c:dispBlanksAs val="gap"/>
    <c:showDLblsOverMax val="0"/>
  </c:chart>
  <c:spPr>
    <a:solidFill>
      <a:schemeClr val="bg1"/>
    </a:solidFill>
    <a:ln w="9525" cap="flat" cmpd="sng" algn="ctr">
      <a:noFill/>
      <a:round/>
    </a:ln>
    <a:effectLst/>
  </c:spPr>
  <c:txPr>
    <a:bodyPr/>
    <a:lstStyle/>
    <a:p>
      <a:pPr>
        <a:defRPr sz="900">
          <a:solidFill>
            <a:sysClr val="windowText" lastClr="000000"/>
          </a:solidFill>
          <a:latin typeface="Segoe UI Semibold" panose="020B0702040204020203" pitchFamily="34" charset="0"/>
          <a:cs typeface="Segoe UI Semibold" panose="020B0702040204020203" pitchFamily="34" charset="0"/>
        </a:defRPr>
      </a:pPr>
      <a:endParaRPr lang="sv-SE"/>
    </a:p>
  </c:txPr>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stacked"/>
        <c:varyColors val="0"/>
        <c:ser>
          <c:idx val="0"/>
          <c:order val="0"/>
          <c:tx>
            <c:strRef>
              <c:f>'Data Dia 5'!$B$8</c:f>
              <c:strCache>
                <c:ptCount val="1"/>
                <c:pt idx="0">
                  <c:v>Livförsäkringsföretag</c:v>
                </c:pt>
              </c:strCache>
            </c:strRef>
          </c:tx>
          <c:spPr>
            <a:solidFill>
              <a:srgbClr val="6679BB"/>
            </a:solidFill>
            <a:ln>
              <a:noFill/>
            </a:ln>
            <a:effectLst/>
          </c:spPr>
          <c:invertIfNegative val="0"/>
          <c:cat>
            <c:strRef>
              <c:f>'Data Dia 5'!$A$9:$A$17</c:f>
              <c:strCache>
                <c:ptCount val="9"/>
                <c:pt idx="0">
                  <c:v>2017</c:v>
                </c:pt>
                <c:pt idx="1">
                  <c:v>2018</c:v>
                </c:pt>
                <c:pt idx="2">
                  <c:v>2019</c:v>
                </c:pt>
                <c:pt idx="3">
                  <c:v>2020</c:v>
                </c:pt>
                <c:pt idx="4">
                  <c:v>2021</c:v>
                </c:pt>
                <c:pt idx="5">
                  <c:v>2022</c:v>
                </c:pt>
                <c:pt idx="6">
                  <c:v>2023</c:v>
                </c:pt>
                <c:pt idx="7">
                  <c:v>2024</c:v>
                </c:pt>
                <c:pt idx="8">
                  <c:v>2025</c:v>
                </c:pt>
              </c:strCache>
            </c:strRef>
          </c:cat>
          <c:val>
            <c:numRef>
              <c:f>'Data Dia 5'!$B$9:$B$17</c:f>
              <c:numCache>
                <c:formatCode>#,##0</c:formatCode>
                <c:ptCount val="9"/>
                <c:pt idx="0">
                  <c:v>44</c:v>
                </c:pt>
                <c:pt idx="1">
                  <c:v>43</c:v>
                </c:pt>
                <c:pt idx="2">
                  <c:v>44</c:v>
                </c:pt>
                <c:pt idx="3">
                  <c:v>43</c:v>
                </c:pt>
                <c:pt idx="4">
                  <c:v>37</c:v>
                </c:pt>
                <c:pt idx="5">
                  <c:v>31</c:v>
                </c:pt>
                <c:pt idx="6">
                  <c:v>31</c:v>
                </c:pt>
                <c:pt idx="7">
                  <c:v>31</c:v>
                </c:pt>
                <c:pt idx="8">
                  <c:v>32</c:v>
                </c:pt>
              </c:numCache>
            </c:numRef>
          </c:val>
          <c:extLst>
            <c:ext xmlns:c16="http://schemas.microsoft.com/office/drawing/2014/chart" uri="{C3380CC4-5D6E-409C-BE32-E72D297353CC}">
              <c16:uniqueId val="{00000000-2E29-4B33-B61B-920F7BB8DBF8}"/>
            </c:ext>
          </c:extLst>
        </c:ser>
        <c:ser>
          <c:idx val="1"/>
          <c:order val="1"/>
          <c:tx>
            <c:strRef>
              <c:f>'Data Dia 5'!$C$8</c:f>
              <c:strCache>
                <c:ptCount val="1"/>
                <c:pt idx="0">
                  <c:v>Tjänstepensionsföretag</c:v>
                </c:pt>
              </c:strCache>
            </c:strRef>
          </c:tx>
          <c:spPr>
            <a:solidFill>
              <a:srgbClr val="FFD478"/>
            </a:solidFill>
            <a:ln>
              <a:noFill/>
            </a:ln>
            <a:effectLst/>
          </c:spPr>
          <c:invertIfNegative val="0"/>
          <c:cat>
            <c:strRef>
              <c:f>'Data Dia 5'!$A$9:$A$17</c:f>
              <c:strCache>
                <c:ptCount val="9"/>
                <c:pt idx="0">
                  <c:v>2017</c:v>
                </c:pt>
                <c:pt idx="1">
                  <c:v>2018</c:v>
                </c:pt>
                <c:pt idx="2">
                  <c:v>2019</c:v>
                </c:pt>
                <c:pt idx="3">
                  <c:v>2020</c:v>
                </c:pt>
                <c:pt idx="4">
                  <c:v>2021</c:v>
                </c:pt>
                <c:pt idx="5">
                  <c:v>2022</c:v>
                </c:pt>
                <c:pt idx="6">
                  <c:v>2023</c:v>
                </c:pt>
                <c:pt idx="7">
                  <c:v>2024</c:v>
                </c:pt>
                <c:pt idx="8">
                  <c:v>2025</c:v>
                </c:pt>
              </c:strCache>
            </c:strRef>
          </c:cat>
          <c:val>
            <c:numRef>
              <c:f>'Data Dia 5'!$C$9:$C$17</c:f>
              <c:numCache>
                <c:formatCode>#,##0</c:formatCode>
                <c:ptCount val="9"/>
                <c:pt idx="3">
                  <c:v>1</c:v>
                </c:pt>
                <c:pt idx="4">
                  <c:v>14</c:v>
                </c:pt>
                <c:pt idx="5">
                  <c:v>16</c:v>
                </c:pt>
                <c:pt idx="6">
                  <c:v>14</c:v>
                </c:pt>
                <c:pt idx="7">
                  <c:v>14</c:v>
                </c:pt>
                <c:pt idx="8">
                  <c:v>14</c:v>
                </c:pt>
              </c:numCache>
            </c:numRef>
          </c:val>
          <c:extLst>
            <c:ext xmlns:c16="http://schemas.microsoft.com/office/drawing/2014/chart" uri="{C3380CC4-5D6E-409C-BE32-E72D297353CC}">
              <c16:uniqueId val="{00000001-2E29-4B33-B61B-920F7BB8DBF8}"/>
            </c:ext>
          </c:extLst>
        </c:ser>
        <c:ser>
          <c:idx val="2"/>
          <c:order val="2"/>
          <c:tx>
            <c:strRef>
              <c:f>'Data Dia 5'!$D$8</c:f>
              <c:strCache>
                <c:ptCount val="1"/>
                <c:pt idx="0">
                  <c:v>Skadeförsäkringsföretag</c:v>
                </c:pt>
              </c:strCache>
            </c:strRef>
          </c:tx>
          <c:spPr>
            <a:solidFill>
              <a:srgbClr val="E93E84"/>
            </a:solidFill>
            <a:ln>
              <a:noFill/>
            </a:ln>
            <a:effectLst/>
          </c:spPr>
          <c:invertIfNegative val="0"/>
          <c:cat>
            <c:strRef>
              <c:f>'Data Dia 5'!$A$9:$A$17</c:f>
              <c:strCache>
                <c:ptCount val="9"/>
                <c:pt idx="0">
                  <c:v>2017</c:v>
                </c:pt>
                <c:pt idx="1">
                  <c:v>2018</c:v>
                </c:pt>
                <c:pt idx="2">
                  <c:v>2019</c:v>
                </c:pt>
                <c:pt idx="3">
                  <c:v>2020</c:v>
                </c:pt>
                <c:pt idx="4">
                  <c:v>2021</c:v>
                </c:pt>
                <c:pt idx="5">
                  <c:v>2022</c:v>
                </c:pt>
                <c:pt idx="6">
                  <c:v>2023</c:v>
                </c:pt>
                <c:pt idx="7">
                  <c:v>2024</c:v>
                </c:pt>
                <c:pt idx="8">
                  <c:v>2025</c:v>
                </c:pt>
              </c:strCache>
            </c:strRef>
          </c:cat>
          <c:val>
            <c:numRef>
              <c:f>'Data Dia 5'!$D$9:$D$17</c:f>
              <c:numCache>
                <c:formatCode>#,##0</c:formatCode>
                <c:ptCount val="9"/>
                <c:pt idx="0">
                  <c:v>245</c:v>
                </c:pt>
                <c:pt idx="1">
                  <c:v>217</c:v>
                </c:pt>
                <c:pt idx="2">
                  <c:v>242</c:v>
                </c:pt>
                <c:pt idx="3">
                  <c:v>227</c:v>
                </c:pt>
                <c:pt idx="4">
                  <c:v>227</c:v>
                </c:pt>
                <c:pt idx="5">
                  <c:v>206</c:v>
                </c:pt>
                <c:pt idx="6">
                  <c:v>202</c:v>
                </c:pt>
                <c:pt idx="7">
                  <c:v>206</c:v>
                </c:pt>
                <c:pt idx="8">
                  <c:v>209</c:v>
                </c:pt>
              </c:numCache>
            </c:numRef>
          </c:val>
          <c:extLst>
            <c:ext xmlns:c16="http://schemas.microsoft.com/office/drawing/2014/chart" uri="{C3380CC4-5D6E-409C-BE32-E72D297353CC}">
              <c16:uniqueId val="{00000002-2E29-4B33-B61B-920F7BB8DBF8}"/>
            </c:ext>
          </c:extLst>
        </c:ser>
        <c:ser>
          <c:idx val="3"/>
          <c:order val="3"/>
          <c:tx>
            <c:strRef>
              <c:f>'Data Dia 5'!$E$8</c:f>
              <c:strCache>
                <c:ptCount val="1"/>
                <c:pt idx="0">
                  <c:v>Understödsföreningar</c:v>
                </c:pt>
              </c:strCache>
            </c:strRef>
          </c:tx>
          <c:spPr>
            <a:solidFill>
              <a:srgbClr val="C6DE89"/>
            </a:solidFill>
            <a:ln>
              <a:noFill/>
            </a:ln>
            <a:effectLst/>
          </c:spPr>
          <c:invertIfNegative val="0"/>
          <c:cat>
            <c:strRef>
              <c:f>'Data Dia 5'!$A$9:$A$17</c:f>
              <c:strCache>
                <c:ptCount val="9"/>
                <c:pt idx="0">
                  <c:v>2017</c:v>
                </c:pt>
                <c:pt idx="1">
                  <c:v>2018</c:v>
                </c:pt>
                <c:pt idx="2">
                  <c:v>2019</c:v>
                </c:pt>
                <c:pt idx="3">
                  <c:v>2020</c:v>
                </c:pt>
                <c:pt idx="4">
                  <c:v>2021</c:v>
                </c:pt>
                <c:pt idx="5">
                  <c:v>2022</c:v>
                </c:pt>
                <c:pt idx="6">
                  <c:v>2023</c:v>
                </c:pt>
                <c:pt idx="7">
                  <c:v>2024</c:v>
                </c:pt>
                <c:pt idx="8">
                  <c:v>2025</c:v>
                </c:pt>
              </c:strCache>
            </c:strRef>
          </c:cat>
          <c:val>
            <c:numRef>
              <c:f>'Data Dia 5'!$E$9:$E$17</c:f>
              <c:numCache>
                <c:formatCode>#,##0</c:formatCode>
                <c:ptCount val="9"/>
                <c:pt idx="0">
                  <c:v>58</c:v>
                </c:pt>
                <c:pt idx="1">
                  <c:v>55</c:v>
                </c:pt>
                <c:pt idx="2">
                  <c:v>55</c:v>
                </c:pt>
                <c:pt idx="3">
                  <c:v>54</c:v>
                </c:pt>
                <c:pt idx="4">
                  <c:v>37</c:v>
                </c:pt>
                <c:pt idx="5">
                  <c:v>25</c:v>
                </c:pt>
                <c:pt idx="6">
                  <c:v>24</c:v>
                </c:pt>
                <c:pt idx="7">
                  <c:v>25</c:v>
                </c:pt>
                <c:pt idx="8">
                  <c:v>25</c:v>
                </c:pt>
              </c:numCache>
            </c:numRef>
          </c:val>
          <c:extLst>
            <c:ext xmlns:c16="http://schemas.microsoft.com/office/drawing/2014/chart" uri="{C3380CC4-5D6E-409C-BE32-E72D297353CC}">
              <c16:uniqueId val="{00000003-2E29-4B33-B61B-920F7BB8DBF8}"/>
            </c:ext>
          </c:extLst>
        </c:ser>
        <c:dLbls>
          <c:showLegendKey val="0"/>
          <c:showVal val="0"/>
          <c:showCatName val="0"/>
          <c:showSerName val="0"/>
          <c:showPercent val="0"/>
          <c:showBubbleSize val="0"/>
        </c:dLbls>
        <c:gapWidth val="80"/>
        <c:overlap val="100"/>
        <c:axId val="533070608"/>
        <c:axId val="533070936"/>
      </c:barChart>
      <c:lineChart>
        <c:grouping val="standard"/>
        <c:varyColors val="0"/>
        <c:ser>
          <c:idx val="4"/>
          <c:order val="4"/>
          <c:tx>
            <c:strRef>
              <c:f>'Data Dia 5'!$K$8</c:f>
              <c:strCache>
                <c:ptCount val="1"/>
                <c:pt idx="0">
                  <c:v>Antal anställda (höger axel)</c:v>
                </c:pt>
              </c:strCache>
            </c:strRef>
          </c:tx>
          <c:spPr>
            <a:ln w="28575" cap="rnd">
              <a:solidFill>
                <a:sysClr val="windowText" lastClr="000000"/>
              </a:solidFill>
              <a:round/>
            </a:ln>
            <a:effectLst/>
          </c:spPr>
          <c:marker>
            <c:symbol val="none"/>
          </c:marker>
          <c:cat>
            <c:strRef>
              <c:f>'Data Dia 5'!$A$9:$A$17</c:f>
              <c:strCache>
                <c:ptCount val="9"/>
                <c:pt idx="0">
                  <c:v>2017</c:v>
                </c:pt>
                <c:pt idx="1">
                  <c:v>2018</c:v>
                </c:pt>
                <c:pt idx="2">
                  <c:v>2019</c:v>
                </c:pt>
                <c:pt idx="3">
                  <c:v>2020</c:v>
                </c:pt>
                <c:pt idx="4">
                  <c:v>2021</c:v>
                </c:pt>
                <c:pt idx="5">
                  <c:v>2022</c:v>
                </c:pt>
                <c:pt idx="6">
                  <c:v>2023</c:v>
                </c:pt>
                <c:pt idx="7">
                  <c:v>2024</c:v>
                </c:pt>
                <c:pt idx="8">
                  <c:v>2025</c:v>
                </c:pt>
              </c:strCache>
            </c:strRef>
          </c:cat>
          <c:val>
            <c:numRef>
              <c:f>'Data Dia 5'!$K$9:$K$17</c:f>
              <c:numCache>
                <c:formatCode>#,##0</c:formatCode>
                <c:ptCount val="9"/>
                <c:pt idx="0">
                  <c:v>19600</c:v>
                </c:pt>
                <c:pt idx="1">
                  <c:v>20300</c:v>
                </c:pt>
                <c:pt idx="2">
                  <c:v>21200</c:v>
                </c:pt>
                <c:pt idx="3">
                  <c:v>22000</c:v>
                </c:pt>
                <c:pt idx="4">
                  <c:v>22000</c:v>
                </c:pt>
                <c:pt idx="5">
                  <c:v>22800</c:v>
                </c:pt>
                <c:pt idx="6">
                  <c:v>23900</c:v>
                </c:pt>
                <c:pt idx="7">
                  <c:v>24800</c:v>
                </c:pt>
                <c:pt idx="8">
                  <c:v>25000</c:v>
                </c:pt>
              </c:numCache>
            </c:numRef>
          </c:val>
          <c:smooth val="0"/>
          <c:extLst>
            <c:ext xmlns:c16="http://schemas.microsoft.com/office/drawing/2014/chart" uri="{C3380CC4-5D6E-409C-BE32-E72D297353CC}">
              <c16:uniqueId val="{00000004-2E29-4B33-B61B-920F7BB8DBF8}"/>
            </c:ext>
          </c:extLst>
        </c:ser>
        <c:dLbls>
          <c:showLegendKey val="0"/>
          <c:showVal val="0"/>
          <c:showCatName val="0"/>
          <c:showSerName val="0"/>
          <c:showPercent val="0"/>
          <c:showBubbleSize val="0"/>
        </c:dLbls>
        <c:marker val="1"/>
        <c:smooth val="0"/>
        <c:axId val="216528271"/>
        <c:axId val="159740975"/>
      </c:lineChart>
      <c:catAx>
        <c:axId val="533070608"/>
        <c:scaling>
          <c:orientation val="minMax"/>
        </c:scaling>
        <c:delete val="0"/>
        <c:axPos val="b"/>
        <c:numFmt formatCode="General" sourceLinked="1"/>
        <c:majorTickMark val="none"/>
        <c:minorTickMark val="none"/>
        <c:tickLblPos val="low"/>
        <c:spPr>
          <a:noFill/>
          <a:ln w="9525"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Segoe UI Semibold" panose="020B0702040204020203" pitchFamily="34" charset="0"/>
                <a:ea typeface="+mn-ea"/>
                <a:cs typeface="Segoe UI Semibold" panose="020B0702040204020203" pitchFamily="34" charset="0"/>
              </a:defRPr>
            </a:pPr>
            <a:endParaRPr lang="sv-SE"/>
          </a:p>
        </c:txPr>
        <c:crossAx val="533070936"/>
        <c:crosses val="autoZero"/>
        <c:auto val="1"/>
        <c:lblAlgn val="ctr"/>
        <c:lblOffset val="100"/>
        <c:noMultiLvlLbl val="0"/>
      </c:catAx>
      <c:valAx>
        <c:axId val="533070936"/>
        <c:scaling>
          <c:orientation val="minMax"/>
          <c:max val="500"/>
        </c:scaling>
        <c:delete val="0"/>
        <c:axPos val="l"/>
        <c:majorGridlines>
          <c:spPr>
            <a:ln w="9525" cap="flat" cmpd="sng" algn="ctr">
              <a:solidFill>
                <a:schemeClr val="tx1">
                  <a:lumMod val="15000"/>
                  <a:lumOff val="85000"/>
                </a:schemeClr>
              </a:solidFill>
              <a:round/>
            </a:ln>
            <a:effectLst/>
          </c:spPr>
        </c:majorGridlines>
        <c:numFmt formatCode="#,##0" sourceLinked="1"/>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Segoe UI Semibold" panose="020B0702040204020203" pitchFamily="34" charset="0"/>
                <a:ea typeface="+mn-ea"/>
                <a:cs typeface="Segoe UI Semibold" panose="020B0702040204020203" pitchFamily="34" charset="0"/>
              </a:defRPr>
            </a:pPr>
            <a:endParaRPr lang="sv-SE"/>
          </a:p>
        </c:txPr>
        <c:crossAx val="533070608"/>
        <c:crosses val="autoZero"/>
        <c:crossBetween val="between"/>
      </c:valAx>
      <c:valAx>
        <c:axId val="159740975"/>
        <c:scaling>
          <c:orientation val="minMax"/>
        </c:scaling>
        <c:delete val="0"/>
        <c:axPos val="r"/>
        <c:numFmt formatCode="#,##0" sourceLinked="1"/>
        <c:majorTickMark val="out"/>
        <c:minorTickMark val="none"/>
        <c:tickLblPos val="nextTo"/>
        <c:spPr>
          <a:noFill/>
          <a:ln>
            <a:solidFill>
              <a:sysClr val="windowText" lastClr="000000"/>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Segoe UI Semibold" panose="020B0702040204020203" pitchFamily="34" charset="0"/>
                <a:ea typeface="+mn-ea"/>
                <a:cs typeface="Segoe UI Semibold" panose="020B0702040204020203" pitchFamily="34" charset="0"/>
              </a:defRPr>
            </a:pPr>
            <a:endParaRPr lang="sv-SE"/>
          </a:p>
        </c:txPr>
        <c:crossAx val="216528271"/>
        <c:crosses val="max"/>
        <c:crossBetween val="between"/>
      </c:valAx>
      <c:catAx>
        <c:axId val="216528271"/>
        <c:scaling>
          <c:orientation val="minMax"/>
        </c:scaling>
        <c:delete val="1"/>
        <c:axPos val="b"/>
        <c:numFmt formatCode="General" sourceLinked="1"/>
        <c:majorTickMark val="out"/>
        <c:minorTickMark val="none"/>
        <c:tickLblPos val="nextTo"/>
        <c:crossAx val="159740975"/>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Segoe UI Semibold" panose="020B0702040204020203" pitchFamily="34" charset="0"/>
              <a:ea typeface="+mn-ea"/>
              <a:cs typeface="Segoe UI Semibold" panose="020B0702040204020203" pitchFamily="34" charset="0"/>
            </a:defRPr>
          </a:pPr>
          <a:endParaRPr lang="sv-SE"/>
        </a:p>
      </c:txPr>
    </c:legend>
    <c:plotVisOnly val="1"/>
    <c:dispBlanksAs val="gap"/>
    <c:showDLblsOverMax val="0"/>
  </c:chart>
  <c:spPr>
    <a:solidFill>
      <a:schemeClr val="bg1"/>
    </a:solidFill>
    <a:ln w="9525" cap="flat" cmpd="sng" algn="ctr">
      <a:noFill/>
      <a:round/>
    </a:ln>
    <a:effectLst/>
  </c:spPr>
  <c:txPr>
    <a:bodyPr/>
    <a:lstStyle/>
    <a:p>
      <a:pPr>
        <a:defRPr sz="900">
          <a:solidFill>
            <a:sysClr val="windowText" lastClr="000000"/>
          </a:solidFill>
          <a:latin typeface="Segoe UI Semibold" panose="020B0702040204020203" pitchFamily="34" charset="0"/>
          <a:cs typeface="Segoe UI Semibold" panose="020B0702040204020203" pitchFamily="34" charset="0"/>
        </a:defRPr>
      </a:pPr>
      <a:endParaRPr lang="sv-SE"/>
    </a:p>
  </c:txPr>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lineChart>
        <c:grouping val="standard"/>
        <c:varyColors val="0"/>
        <c:ser>
          <c:idx val="0"/>
          <c:order val="0"/>
          <c:tx>
            <c:strRef>
              <c:f>'Data Dia 6'!$B$8</c:f>
              <c:strCache>
                <c:ptCount val="1"/>
                <c:pt idx="0">
                  <c:v>Andel kvinnor, försäkringsbranschen</c:v>
                </c:pt>
              </c:strCache>
            </c:strRef>
          </c:tx>
          <c:spPr>
            <a:ln w="28575" cap="rnd">
              <a:solidFill>
                <a:srgbClr val="6679BB"/>
              </a:solidFill>
              <a:round/>
            </a:ln>
            <a:effectLst/>
          </c:spPr>
          <c:marker>
            <c:symbol val="none"/>
          </c:marker>
          <c:cat>
            <c:strRef>
              <c:f>'Data Dia 6'!$A$9:$A$32</c:f>
              <c:strCache>
                <c:ptCount val="2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strCache>
            </c:strRef>
          </c:cat>
          <c:val>
            <c:numRef>
              <c:f>'Data Dia 6'!$B$9:$B$32</c:f>
              <c:numCache>
                <c:formatCode>0.0</c:formatCode>
                <c:ptCount val="24"/>
                <c:pt idx="0">
                  <c:v>56.925643164175277</c:v>
                </c:pt>
                <c:pt idx="1">
                  <c:v>57.199975010932718</c:v>
                </c:pt>
                <c:pt idx="2">
                  <c:v>56.699875466998755</c:v>
                </c:pt>
                <c:pt idx="3">
                  <c:v>56.377799415774099</c:v>
                </c:pt>
                <c:pt idx="4">
                  <c:v>56.367636274749451</c:v>
                </c:pt>
                <c:pt idx="5">
                  <c:v>55.619982158786797</c:v>
                </c:pt>
                <c:pt idx="6">
                  <c:v>55.723505434782609</c:v>
                </c:pt>
                <c:pt idx="7">
                  <c:v>54.815239186479516</c:v>
                </c:pt>
                <c:pt idx="8">
                  <c:v>55.534071600164062</c:v>
                </c:pt>
                <c:pt idx="9">
                  <c:v>54.833180987202923</c:v>
                </c:pt>
                <c:pt idx="10">
                  <c:v>55.217142857142861</c:v>
                </c:pt>
                <c:pt idx="11">
                  <c:v>55.158037072511128</c:v>
                </c:pt>
                <c:pt idx="12">
                  <c:v>55.146457208312881</c:v>
                </c:pt>
                <c:pt idx="13">
                  <c:v>54.867634500426988</c:v>
                </c:pt>
                <c:pt idx="14">
                  <c:v>54.788673745575679</c:v>
                </c:pt>
                <c:pt idx="15">
                  <c:v>54.795357361026269</c:v>
                </c:pt>
                <c:pt idx="16">
                  <c:v>54.975674480318446</c:v>
                </c:pt>
                <c:pt idx="17">
                  <c:v>54.804974561899378</c:v>
                </c:pt>
                <c:pt idx="18">
                  <c:v>53.772683858643745</c:v>
                </c:pt>
                <c:pt idx="19">
                  <c:v>53.807428908340512</c:v>
                </c:pt>
                <c:pt idx="20" formatCode="General">
                  <c:v>53.7</c:v>
                </c:pt>
                <c:pt idx="21">
                  <c:v>54.009621418113369</c:v>
                </c:pt>
                <c:pt idx="22">
                  <c:v>53.4</c:v>
                </c:pt>
                <c:pt idx="23" formatCode="General">
                  <c:v>53.2</c:v>
                </c:pt>
              </c:numCache>
            </c:numRef>
          </c:val>
          <c:smooth val="0"/>
          <c:extLst>
            <c:ext xmlns:c16="http://schemas.microsoft.com/office/drawing/2014/chart" uri="{C3380CC4-5D6E-409C-BE32-E72D297353CC}">
              <c16:uniqueId val="{00000000-BBDD-4B4F-B878-F8326087A80B}"/>
            </c:ext>
          </c:extLst>
        </c:ser>
        <c:ser>
          <c:idx val="1"/>
          <c:order val="1"/>
          <c:tx>
            <c:strRef>
              <c:f>'Data Dia 6'!$C$8</c:f>
              <c:strCache>
                <c:ptCount val="1"/>
                <c:pt idx="0">
                  <c:v>Andel chefer som är kvinnor, försäkringsbranschen</c:v>
                </c:pt>
              </c:strCache>
            </c:strRef>
          </c:tx>
          <c:spPr>
            <a:ln w="28575" cap="rnd">
              <a:solidFill>
                <a:srgbClr val="6679BB"/>
              </a:solidFill>
              <a:prstDash val="sysDash"/>
              <a:round/>
            </a:ln>
            <a:effectLst/>
          </c:spPr>
          <c:marker>
            <c:symbol val="none"/>
          </c:marker>
          <c:cat>
            <c:strRef>
              <c:f>'Data Dia 6'!$A$9:$A$32</c:f>
              <c:strCache>
                <c:ptCount val="2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strCache>
            </c:strRef>
          </c:cat>
          <c:val>
            <c:numRef>
              <c:f>'Data Dia 6'!$C$9:$C$32</c:f>
              <c:numCache>
                <c:formatCode>0.0</c:formatCode>
                <c:ptCount val="24"/>
                <c:pt idx="0">
                  <c:v>36.400541271989177</c:v>
                </c:pt>
                <c:pt idx="1">
                  <c:v>37.00787401574803</c:v>
                </c:pt>
                <c:pt idx="2">
                  <c:v>37.5</c:v>
                </c:pt>
                <c:pt idx="3">
                  <c:v>40</c:v>
                </c:pt>
                <c:pt idx="4">
                  <c:v>39.037854889589909</c:v>
                </c:pt>
                <c:pt idx="5">
                  <c:v>40.402684563758392</c:v>
                </c:pt>
                <c:pt idx="6">
                  <c:v>46.178600160901048</c:v>
                </c:pt>
                <c:pt idx="7">
                  <c:v>42.28045325779037</c:v>
                </c:pt>
                <c:pt idx="8">
                  <c:v>45.257903494176375</c:v>
                </c:pt>
                <c:pt idx="9">
                  <c:v>43.39622641509434</c:v>
                </c:pt>
                <c:pt idx="10">
                  <c:v>44.047619047619051</c:v>
                </c:pt>
                <c:pt idx="11">
                  <c:v>42.992992992992995</c:v>
                </c:pt>
                <c:pt idx="12">
                  <c:v>45.217853347502654</c:v>
                </c:pt>
                <c:pt idx="13">
                  <c:v>44.545943041375601</c:v>
                </c:pt>
                <c:pt idx="14">
                  <c:v>45.170295924064767</c:v>
                </c:pt>
                <c:pt idx="15">
                  <c:v>45.915324985092425</c:v>
                </c:pt>
                <c:pt idx="16">
                  <c:v>47.215496368038743</c:v>
                </c:pt>
                <c:pt idx="17">
                  <c:v>47.175421209117935</c:v>
                </c:pt>
                <c:pt idx="18">
                  <c:v>46.875</c:v>
                </c:pt>
                <c:pt idx="19">
                  <c:v>47.190517998244076</c:v>
                </c:pt>
                <c:pt idx="20" formatCode="General">
                  <c:v>45.9</c:v>
                </c:pt>
                <c:pt idx="21">
                  <c:v>46.886156287187625</c:v>
                </c:pt>
                <c:pt idx="22">
                  <c:v>48</c:v>
                </c:pt>
                <c:pt idx="23" formatCode="General">
                  <c:v>48.1</c:v>
                </c:pt>
              </c:numCache>
            </c:numRef>
          </c:val>
          <c:smooth val="0"/>
          <c:extLst>
            <c:ext xmlns:c16="http://schemas.microsoft.com/office/drawing/2014/chart" uri="{C3380CC4-5D6E-409C-BE32-E72D297353CC}">
              <c16:uniqueId val="{00000001-BBDD-4B4F-B878-F8326087A80B}"/>
            </c:ext>
          </c:extLst>
        </c:ser>
        <c:ser>
          <c:idx val="2"/>
          <c:order val="2"/>
          <c:tx>
            <c:strRef>
              <c:f>'Data Dia 6'!$D$8</c:f>
              <c:strCache>
                <c:ptCount val="1"/>
                <c:pt idx="0">
                  <c:v>Andel kvinnor, näringslivet</c:v>
                </c:pt>
              </c:strCache>
            </c:strRef>
          </c:tx>
          <c:spPr>
            <a:ln w="28575" cap="rnd">
              <a:solidFill>
                <a:srgbClr val="FFD478"/>
              </a:solidFill>
              <a:round/>
            </a:ln>
            <a:effectLst/>
          </c:spPr>
          <c:marker>
            <c:symbol val="none"/>
          </c:marker>
          <c:cat>
            <c:strRef>
              <c:f>'Data Dia 6'!$A$9:$A$32</c:f>
              <c:strCache>
                <c:ptCount val="2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strCache>
            </c:strRef>
          </c:cat>
          <c:val>
            <c:numRef>
              <c:f>'Data Dia 6'!$D$9:$D$32</c:f>
              <c:numCache>
                <c:formatCode>General</c:formatCode>
                <c:ptCount val="24"/>
                <c:pt idx="0">
                  <c:v>35.700000000000003</c:v>
                </c:pt>
                <c:pt idx="1">
                  <c:v>36.1</c:v>
                </c:pt>
                <c:pt idx="2">
                  <c:v>36.299999999999997</c:v>
                </c:pt>
                <c:pt idx="3">
                  <c:v>36.1</c:v>
                </c:pt>
                <c:pt idx="4">
                  <c:v>36.6</c:v>
                </c:pt>
                <c:pt idx="5">
                  <c:v>36.6</c:v>
                </c:pt>
                <c:pt idx="6">
                  <c:v>36.9</c:v>
                </c:pt>
                <c:pt idx="7">
                  <c:v>37.799999999999997</c:v>
                </c:pt>
                <c:pt idx="8">
                  <c:v>37.700000000000003</c:v>
                </c:pt>
                <c:pt idx="9">
                  <c:v>38.6</c:v>
                </c:pt>
                <c:pt idx="10">
                  <c:v>38.9</c:v>
                </c:pt>
                <c:pt idx="11">
                  <c:v>38.799999999999997</c:v>
                </c:pt>
                <c:pt idx="12">
                  <c:v>38.799999999999997</c:v>
                </c:pt>
                <c:pt idx="13">
                  <c:v>39</c:v>
                </c:pt>
                <c:pt idx="14">
                  <c:v>37.700000000000003</c:v>
                </c:pt>
                <c:pt idx="15">
                  <c:v>38.299999999999997</c:v>
                </c:pt>
                <c:pt idx="16">
                  <c:v>38.200000000000003</c:v>
                </c:pt>
                <c:pt idx="17">
                  <c:v>37.799999999999997</c:v>
                </c:pt>
                <c:pt idx="18">
                  <c:v>37.6</c:v>
                </c:pt>
                <c:pt idx="19" formatCode="0.0">
                  <c:v>38</c:v>
                </c:pt>
                <c:pt idx="20" formatCode="0.0">
                  <c:v>38.700000000000003</c:v>
                </c:pt>
                <c:pt idx="21">
                  <c:v>38.799999999999997</c:v>
                </c:pt>
                <c:pt idx="22">
                  <c:v>39.1</c:v>
                </c:pt>
                <c:pt idx="23" formatCode="0.0">
                  <c:v>39.5</c:v>
                </c:pt>
              </c:numCache>
            </c:numRef>
          </c:val>
          <c:smooth val="0"/>
          <c:extLst>
            <c:ext xmlns:c16="http://schemas.microsoft.com/office/drawing/2014/chart" uri="{C3380CC4-5D6E-409C-BE32-E72D297353CC}">
              <c16:uniqueId val="{00000002-BBDD-4B4F-B878-F8326087A80B}"/>
            </c:ext>
          </c:extLst>
        </c:ser>
        <c:ser>
          <c:idx val="3"/>
          <c:order val="3"/>
          <c:tx>
            <c:strRef>
              <c:f>'Data Dia 6'!$E$8</c:f>
              <c:strCache>
                <c:ptCount val="1"/>
                <c:pt idx="0">
                  <c:v>Andel chefer som är kvinnor, näringslivet</c:v>
                </c:pt>
              </c:strCache>
            </c:strRef>
          </c:tx>
          <c:spPr>
            <a:ln w="28575" cap="rnd">
              <a:solidFill>
                <a:srgbClr val="FFD478"/>
              </a:solidFill>
              <a:prstDash val="sysDash"/>
              <a:round/>
            </a:ln>
            <a:effectLst/>
          </c:spPr>
          <c:marker>
            <c:symbol val="none"/>
          </c:marker>
          <c:cat>
            <c:strRef>
              <c:f>'Data Dia 6'!$A$9:$A$32</c:f>
              <c:strCache>
                <c:ptCount val="2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strCache>
            </c:strRef>
          </c:cat>
          <c:val>
            <c:numRef>
              <c:f>'Data Dia 6'!$E$9:$E$32</c:f>
              <c:numCache>
                <c:formatCode>General</c:formatCode>
                <c:ptCount val="24"/>
                <c:pt idx="0">
                  <c:v>19.600000000000001</c:v>
                </c:pt>
                <c:pt idx="1">
                  <c:v>20.8</c:v>
                </c:pt>
                <c:pt idx="2">
                  <c:v>22.6</c:v>
                </c:pt>
                <c:pt idx="3">
                  <c:v>23</c:v>
                </c:pt>
                <c:pt idx="4">
                  <c:v>28.2</c:v>
                </c:pt>
                <c:pt idx="5">
                  <c:v>28.2</c:v>
                </c:pt>
                <c:pt idx="6">
                  <c:v>32.1</c:v>
                </c:pt>
                <c:pt idx="7">
                  <c:v>32</c:v>
                </c:pt>
                <c:pt idx="8">
                  <c:v>31.7</c:v>
                </c:pt>
                <c:pt idx="9">
                  <c:v>33.4</c:v>
                </c:pt>
                <c:pt idx="10">
                  <c:v>33.9</c:v>
                </c:pt>
                <c:pt idx="11">
                  <c:v>35.299999999999997</c:v>
                </c:pt>
                <c:pt idx="12">
                  <c:v>36</c:v>
                </c:pt>
                <c:pt idx="13">
                  <c:v>36.6</c:v>
                </c:pt>
                <c:pt idx="14">
                  <c:v>35.799999999999997</c:v>
                </c:pt>
                <c:pt idx="15">
                  <c:v>36.9</c:v>
                </c:pt>
                <c:pt idx="16">
                  <c:v>37.5</c:v>
                </c:pt>
                <c:pt idx="17">
                  <c:v>36.299999999999997</c:v>
                </c:pt>
                <c:pt idx="18">
                  <c:v>36.1</c:v>
                </c:pt>
                <c:pt idx="19" formatCode="0.0">
                  <c:v>36.200000000000003</c:v>
                </c:pt>
                <c:pt idx="20" formatCode="0.0">
                  <c:v>36.5</c:v>
                </c:pt>
                <c:pt idx="21">
                  <c:v>36.9</c:v>
                </c:pt>
                <c:pt idx="22">
                  <c:v>37.200000000000003</c:v>
                </c:pt>
                <c:pt idx="23" formatCode="0.0">
                  <c:v>37.700000000000003</c:v>
                </c:pt>
              </c:numCache>
            </c:numRef>
          </c:val>
          <c:smooth val="0"/>
          <c:extLst>
            <c:ext xmlns:c16="http://schemas.microsoft.com/office/drawing/2014/chart" uri="{C3380CC4-5D6E-409C-BE32-E72D297353CC}">
              <c16:uniqueId val="{00000003-BBDD-4B4F-B878-F8326087A80B}"/>
            </c:ext>
          </c:extLst>
        </c:ser>
        <c:dLbls>
          <c:showLegendKey val="0"/>
          <c:showVal val="0"/>
          <c:showCatName val="0"/>
          <c:showSerName val="0"/>
          <c:showPercent val="0"/>
          <c:showBubbleSize val="0"/>
        </c:dLbls>
        <c:smooth val="0"/>
        <c:axId val="533070608"/>
        <c:axId val="533070936"/>
      </c:lineChart>
      <c:catAx>
        <c:axId val="533070608"/>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Segoe UI Semibold" panose="020B0702040204020203" pitchFamily="34" charset="0"/>
                <a:ea typeface="+mn-ea"/>
                <a:cs typeface="Segoe UI Semibold" panose="020B0702040204020203" pitchFamily="34" charset="0"/>
              </a:defRPr>
            </a:pPr>
            <a:endParaRPr lang="sv-SE"/>
          </a:p>
        </c:txPr>
        <c:crossAx val="533070936"/>
        <c:crosses val="autoZero"/>
        <c:auto val="1"/>
        <c:lblAlgn val="ctr"/>
        <c:lblOffset val="100"/>
        <c:noMultiLvlLbl val="0"/>
      </c:catAx>
      <c:valAx>
        <c:axId val="53307093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Segoe UI Semibold" panose="020B0702040204020203" pitchFamily="34" charset="0"/>
                <a:ea typeface="+mn-ea"/>
                <a:cs typeface="Segoe UI Semibold" panose="020B0702040204020203" pitchFamily="34" charset="0"/>
              </a:defRPr>
            </a:pPr>
            <a:endParaRPr lang="sv-SE"/>
          </a:p>
        </c:txPr>
        <c:crossAx val="533070608"/>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Segoe UI Semibold" panose="020B0702040204020203" pitchFamily="34" charset="0"/>
              <a:ea typeface="+mn-ea"/>
              <a:cs typeface="Segoe UI Semibold" panose="020B0702040204020203" pitchFamily="34" charset="0"/>
            </a:defRPr>
          </a:pPr>
          <a:endParaRPr lang="sv-SE"/>
        </a:p>
      </c:txPr>
    </c:legend>
    <c:plotVisOnly val="1"/>
    <c:dispBlanksAs val="gap"/>
    <c:showDLblsOverMax val="0"/>
  </c:chart>
  <c:spPr>
    <a:solidFill>
      <a:schemeClr val="bg1"/>
    </a:solidFill>
    <a:ln w="9525" cap="flat" cmpd="sng" algn="ctr">
      <a:noFill/>
      <a:round/>
    </a:ln>
    <a:effectLst/>
  </c:spPr>
  <c:txPr>
    <a:bodyPr/>
    <a:lstStyle/>
    <a:p>
      <a:pPr>
        <a:defRPr sz="900">
          <a:solidFill>
            <a:sysClr val="windowText" lastClr="000000"/>
          </a:solidFill>
          <a:latin typeface="Segoe UI Semibold" panose="020B0702040204020203" pitchFamily="34" charset="0"/>
          <a:cs typeface="Segoe UI Semibold" panose="020B0702040204020203" pitchFamily="34" charset="0"/>
        </a:defRPr>
      </a:pPr>
      <a:endParaRPr lang="sv-SE"/>
    </a:p>
  </c:txPr>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3362266724533459E-2"/>
          <c:y val="1.3550139115650704E-2"/>
          <c:w val="0.88678003322979126"/>
          <c:h val="0.91190222347646965"/>
        </c:manualLayout>
      </c:layout>
      <c:barChart>
        <c:barDir val="bar"/>
        <c:grouping val="clustered"/>
        <c:varyColors val="0"/>
        <c:ser>
          <c:idx val="0"/>
          <c:order val="0"/>
          <c:spPr>
            <a:solidFill>
              <a:schemeClr val="accent1"/>
            </a:solidFill>
            <a:ln w="34925">
              <a:noFill/>
            </a:ln>
            <a:effectLst/>
          </c:spPr>
          <c:invertIfNegative val="0"/>
          <c:dLbls>
            <c:dLbl>
              <c:idx val="4"/>
              <c:showLegendKey val="0"/>
              <c:showVal val="0"/>
              <c:showCatName val="1"/>
              <c:showSerName val="0"/>
              <c:showPercent val="0"/>
              <c:showBubbleSize val="0"/>
              <c:extLst>
                <c:ext xmlns:c15="http://schemas.microsoft.com/office/drawing/2012/chart" uri="{CE6537A1-D6FC-4f65-9D91-7224C49458BB}">
                  <c15:layout>
                    <c:manualLayout>
                      <c:w val="0.25265000930001857"/>
                      <c:h val="7.726166625633929E-2"/>
                    </c:manualLayout>
                  </c15:layout>
                </c:ext>
                <c:ext xmlns:c16="http://schemas.microsoft.com/office/drawing/2014/chart" uri="{C3380CC4-5D6E-409C-BE32-E72D297353CC}">
                  <c16:uniqueId val="{00000000-CAB3-4767-B5BF-9B878248FFE3}"/>
                </c:ext>
              </c:extLst>
            </c:dLbl>
            <c:dLbl>
              <c:idx val="5"/>
              <c:showLegendKey val="0"/>
              <c:showVal val="0"/>
              <c:showCatName val="1"/>
              <c:showSerName val="0"/>
              <c:showPercent val="0"/>
              <c:showBubbleSize val="0"/>
              <c:extLst>
                <c:ext xmlns:c15="http://schemas.microsoft.com/office/drawing/2012/chart" uri="{CE6537A1-D6FC-4f65-9D91-7224C49458BB}">
                  <c15:layout>
                    <c:manualLayout>
                      <c:w val="0.14284432565195404"/>
                      <c:h val="7.726166625633929E-2"/>
                    </c:manualLayout>
                  </c15:layout>
                </c:ext>
                <c:ext xmlns:c16="http://schemas.microsoft.com/office/drawing/2014/chart" uri="{C3380CC4-5D6E-409C-BE32-E72D297353CC}">
                  <c16:uniqueId val="{00000001-CAB3-4767-B5BF-9B878248FFE3}"/>
                </c:ext>
              </c:extLst>
            </c:dLbl>
            <c:dLbl>
              <c:idx val="6"/>
              <c:showLegendKey val="0"/>
              <c:showVal val="0"/>
              <c:showCatName val="1"/>
              <c:showSerName val="0"/>
              <c:showPercent val="0"/>
              <c:showBubbleSize val="0"/>
              <c:extLst>
                <c:ext xmlns:c15="http://schemas.microsoft.com/office/drawing/2012/chart" uri="{CE6537A1-D6FC-4f65-9D91-7224C49458BB}">
                  <c15:layout>
                    <c:manualLayout>
                      <c:w val="0.29737614678899077"/>
                      <c:h val="9.1260186943907487E-2"/>
                    </c:manualLayout>
                  </c15:layout>
                </c:ext>
                <c:ext xmlns:c16="http://schemas.microsoft.com/office/drawing/2014/chart" uri="{C3380CC4-5D6E-409C-BE32-E72D297353CC}">
                  <c16:uniqueId val="{00000002-CAB3-4767-B5BF-9B878248FFE3}"/>
                </c:ext>
              </c:extLst>
            </c:dLbl>
            <c:dLbl>
              <c:idx val="7"/>
              <c:showLegendKey val="0"/>
              <c:showVal val="0"/>
              <c:showCatName val="1"/>
              <c:showSerName val="0"/>
              <c:showPercent val="0"/>
              <c:showBubbleSize val="0"/>
              <c:extLst>
                <c:ext xmlns:c15="http://schemas.microsoft.com/office/drawing/2012/chart" uri="{CE6537A1-D6FC-4f65-9D91-7224C49458BB}">
                  <c15:layout>
                    <c:manualLayout>
                      <c:w val="0.29175612222784075"/>
                      <c:h val="7.726166625633929E-2"/>
                    </c:manualLayout>
                  </c15:layout>
                </c:ext>
                <c:ext xmlns:c16="http://schemas.microsoft.com/office/drawing/2014/chart" uri="{C3380CC4-5D6E-409C-BE32-E72D297353CC}">
                  <c16:uniqueId val="{00000003-CAB3-4767-B5BF-9B878248FFE3}"/>
                </c:ext>
              </c:extLst>
            </c:dLbl>
            <c:dLbl>
              <c:idx val="9"/>
              <c:showLegendKey val="0"/>
              <c:showVal val="0"/>
              <c:showCatName val="1"/>
              <c:showSerName val="0"/>
              <c:showPercent val="0"/>
              <c:showBubbleSize val="0"/>
              <c:extLst>
                <c:ext xmlns:c15="http://schemas.microsoft.com/office/drawing/2012/chart" uri="{CE6537A1-D6FC-4f65-9D91-7224C49458BB}">
                  <c15:layout>
                    <c:manualLayout>
                      <c:w val="0.34927364788062903"/>
                      <c:h val="7.726166625633929E-2"/>
                    </c:manualLayout>
                  </c15:layout>
                </c:ext>
                <c:ext xmlns:c16="http://schemas.microsoft.com/office/drawing/2014/chart" uri="{C3380CC4-5D6E-409C-BE32-E72D297353CC}">
                  <c16:uniqueId val="{00000004-CAB3-4767-B5BF-9B878248FFE3}"/>
                </c:ext>
              </c:extLst>
            </c:dLbl>
            <c:dLbl>
              <c:idx val="10"/>
              <c:showLegendKey val="0"/>
              <c:showVal val="0"/>
              <c:showCatName val="1"/>
              <c:showSerName val="0"/>
              <c:showPercent val="0"/>
              <c:showBubbleSize val="0"/>
              <c:extLst>
                <c:ext xmlns:c15="http://schemas.microsoft.com/office/drawing/2012/chart" uri="{CE6537A1-D6FC-4f65-9D91-7224C49458BB}">
                  <c15:layout>
                    <c:manualLayout>
                      <c:w val="0.30017847769028866"/>
                      <c:h val="7.726166625633929E-2"/>
                    </c:manualLayout>
                  </c15:layout>
                </c:ext>
                <c:ext xmlns:c16="http://schemas.microsoft.com/office/drawing/2014/chart" uri="{C3380CC4-5D6E-409C-BE32-E72D297353CC}">
                  <c16:uniqueId val="{00000005-CAB3-4767-B5BF-9B878248FFE3}"/>
                </c:ext>
              </c:extLst>
            </c:dLbl>
            <c:dLbl>
              <c:idx val="11"/>
              <c:showLegendKey val="0"/>
              <c:showVal val="0"/>
              <c:showCatName val="1"/>
              <c:showSerName val="0"/>
              <c:showPercent val="0"/>
              <c:showBubbleSize val="0"/>
              <c:extLst>
                <c:ext xmlns:c15="http://schemas.microsoft.com/office/drawing/2012/chart" uri="{CE6537A1-D6FC-4f65-9D91-7224C49458BB}">
                  <c15:layout>
                    <c:manualLayout>
                      <c:w val="0.23478785624237911"/>
                      <c:h val="8.6626732877412058E-2"/>
                    </c:manualLayout>
                  </c15:layout>
                </c:ext>
                <c:ext xmlns:c16="http://schemas.microsoft.com/office/drawing/2014/chart" uri="{C3380CC4-5D6E-409C-BE32-E72D297353CC}">
                  <c16:uniqueId val="{00000006-CAB3-4767-B5BF-9B878248FFE3}"/>
                </c:ext>
              </c:extLst>
            </c:dLbl>
            <c:dLbl>
              <c:idx val="12"/>
              <c:showLegendKey val="0"/>
              <c:showVal val="0"/>
              <c:showCatName val="1"/>
              <c:showSerName val="0"/>
              <c:showPercent val="0"/>
              <c:showBubbleSize val="0"/>
              <c:extLst>
                <c:ext xmlns:c15="http://schemas.microsoft.com/office/drawing/2012/chart" uri="{CE6537A1-D6FC-4f65-9D91-7224C49458BB}">
                  <c15:layout>
                    <c:manualLayout>
                      <c:w val="0.23056880733944954"/>
                      <c:h val="9.1260186943907487E-2"/>
                    </c:manualLayout>
                  </c15:layout>
                </c:ext>
                <c:ext xmlns:c16="http://schemas.microsoft.com/office/drawing/2014/chart" uri="{C3380CC4-5D6E-409C-BE32-E72D297353CC}">
                  <c16:uniqueId val="{00000007-CAB3-4767-B5BF-9B878248FFE3}"/>
                </c:ext>
              </c:extLst>
            </c:dLbl>
            <c:dLbl>
              <c:idx val="13"/>
              <c:showLegendKey val="0"/>
              <c:showVal val="0"/>
              <c:showCatName val="1"/>
              <c:showSerName val="0"/>
              <c:showPercent val="0"/>
              <c:showBubbleSize val="0"/>
              <c:extLst>
                <c:ext xmlns:c15="http://schemas.microsoft.com/office/drawing/2012/chart" uri="{CE6537A1-D6FC-4f65-9D91-7224C49458BB}">
                  <c15:layout>
                    <c:manualLayout>
                      <c:w val="0.14418883190059958"/>
                      <c:h val="8.6626732877412058E-2"/>
                    </c:manualLayout>
                  </c15:layout>
                </c:ext>
                <c:ext xmlns:c16="http://schemas.microsoft.com/office/drawing/2014/chart" uri="{C3380CC4-5D6E-409C-BE32-E72D297353CC}">
                  <c16:uniqueId val="{00000008-CAB3-4767-B5BF-9B878248FFE3}"/>
                </c:ext>
              </c:extLst>
            </c:dLbl>
            <c:dLbl>
              <c:idx val="14"/>
              <c:showLegendKey val="0"/>
              <c:showVal val="0"/>
              <c:showCatName val="1"/>
              <c:showSerName val="0"/>
              <c:showPercent val="0"/>
              <c:showBubbleSize val="0"/>
              <c:extLst>
                <c:ext xmlns:c15="http://schemas.microsoft.com/office/drawing/2012/chart" uri="{CE6537A1-D6FC-4f65-9D91-7224C49458BB}">
                  <c15:layout>
                    <c:manualLayout>
                      <c:w val="0.16961641262732066"/>
                      <c:h val="0.1002731633359909"/>
                    </c:manualLayout>
                  </c15:layout>
                </c:ext>
                <c:ext xmlns:c16="http://schemas.microsoft.com/office/drawing/2014/chart" uri="{C3380CC4-5D6E-409C-BE32-E72D297353CC}">
                  <c16:uniqueId val="{00000009-CAB3-4767-B5BF-9B878248FFE3}"/>
                </c:ext>
              </c:extLst>
            </c:dLbl>
            <c:spPr>
              <a:noFill/>
              <a:ln>
                <a:noFill/>
              </a:ln>
              <a:effectLst/>
            </c:spPr>
            <c:txPr>
              <a:bodyPr/>
              <a:lstStyle/>
              <a:p>
                <a:pPr algn="l">
                  <a:defRPr/>
                </a:pPr>
                <a:endParaRPr lang="sv-SE"/>
              </a:p>
            </c:txPr>
            <c:showLegendKey val="0"/>
            <c:showVal val="0"/>
            <c:showCatName val="1"/>
            <c:showSerName val="0"/>
            <c:showPercent val="0"/>
            <c:showBubbleSize val="0"/>
            <c:showLeaderLines val="0"/>
            <c:extLst>
              <c:ext xmlns:c15="http://schemas.microsoft.com/office/drawing/2012/chart" uri="{CE6537A1-D6FC-4f65-9D91-7224C49458BB}">
                <c15:showLeaderLines val="1"/>
              </c:ext>
            </c:extLst>
          </c:dLbls>
          <c:cat>
            <c:strRef>
              <c:f>'Data Dia 7'!$A$9:$A$23</c:f>
              <c:strCache>
                <c:ptCount val="15"/>
                <c:pt idx="0">
                  <c:v>Övrigt</c:v>
                </c:pt>
                <c:pt idx="1">
                  <c:v>Servicearbeten</c:v>
                </c:pt>
                <c:pt idx="2">
                  <c:v>Juridiskt arbete</c:v>
                </c:pt>
                <c:pt idx="3">
                  <c:v>Finansarbeten</c:v>
                </c:pt>
                <c:pt idx="4">
                  <c:v>Riskhantering och Compliance</c:v>
                </c:pt>
                <c:pt idx="5">
                  <c:v>Personalarbeten</c:v>
                </c:pt>
                <c:pt idx="6">
                  <c:v>Analys, utredning och projektledning</c:v>
                </c:pt>
                <c:pt idx="7">
                  <c:v>Kommunikation och marknadsföring</c:v>
                </c:pt>
                <c:pt idx="8">
                  <c:v>Ekonomiarbeten</c:v>
                </c:pt>
                <c:pt idx="9">
                  <c:v>Utvecklingsarbete inom försäkring och bank</c:v>
                </c:pt>
                <c:pt idx="10">
                  <c:v>Generellt försäkrings- och bankarbete</c:v>
                </c:pt>
                <c:pt idx="11">
                  <c:v>Försäljning och rådgivning</c:v>
                </c:pt>
                <c:pt idx="12">
                  <c:v>Kundservice och innesäljare</c:v>
                </c:pt>
                <c:pt idx="13">
                  <c:v>IT-arbeten</c:v>
                </c:pt>
                <c:pt idx="14">
                  <c:v>Skadearbete och försäkringsreglering</c:v>
                </c:pt>
              </c:strCache>
            </c:strRef>
          </c:cat>
          <c:val>
            <c:numRef>
              <c:f>'Data Dia 7'!$B$9:$B$23</c:f>
              <c:numCache>
                <c:formatCode>0.0%</c:formatCode>
                <c:ptCount val="15"/>
                <c:pt idx="0">
                  <c:v>1.9093836455168035E-2</c:v>
                </c:pt>
                <c:pt idx="1">
                  <c:v>1.1644657863145258E-2</c:v>
                </c:pt>
                <c:pt idx="2">
                  <c:v>1.2336160370084811E-2</c:v>
                </c:pt>
                <c:pt idx="3">
                  <c:v>2.2128851540616248E-2</c:v>
                </c:pt>
                <c:pt idx="4">
                  <c:v>2.8531412565026011E-2</c:v>
                </c:pt>
                <c:pt idx="5">
                  <c:v>2.9211684673869549E-2</c:v>
                </c:pt>
                <c:pt idx="6">
                  <c:v>3.0692276910764305E-2</c:v>
                </c:pt>
                <c:pt idx="7">
                  <c:v>3.1212484993997598E-2</c:v>
                </c:pt>
                <c:pt idx="8">
                  <c:v>3.3733493397358941E-2</c:v>
                </c:pt>
                <c:pt idx="9">
                  <c:v>6.8387354941976786E-2</c:v>
                </c:pt>
                <c:pt idx="10">
                  <c:v>7.7350940376150465E-2</c:v>
                </c:pt>
                <c:pt idx="11">
                  <c:v>0.10544217687074831</c:v>
                </c:pt>
                <c:pt idx="12">
                  <c:v>0.13621448579431772</c:v>
                </c:pt>
                <c:pt idx="13">
                  <c:v>0.14057623049219689</c:v>
                </c:pt>
                <c:pt idx="14">
                  <c:v>0.24961984793917566</c:v>
                </c:pt>
              </c:numCache>
            </c:numRef>
          </c:val>
          <c:extLst>
            <c:ext xmlns:c16="http://schemas.microsoft.com/office/drawing/2014/chart" uri="{C3380CC4-5D6E-409C-BE32-E72D297353CC}">
              <c16:uniqueId val="{0000000A-CAB3-4767-B5BF-9B878248FFE3}"/>
            </c:ext>
          </c:extLst>
        </c:ser>
        <c:dLbls>
          <c:showLegendKey val="0"/>
          <c:showVal val="0"/>
          <c:showCatName val="0"/>
          <c:showSerName val="0"/>
          <c:showPercent val="0"/>
          <c:showBubbleSize val="0"/>
        </c:dLbls>
        <c:gapWidth val="80"/>
        <c:axId val="931827263"/>
        <c:axId val="931821855"/>
      </c:barChart>
      <c:catAx>
        <c:axId val="931827263"/>
        <c:scaling>
          <c:orientation val="minMax"/>
        </c:scaling>
        <c:delete val="1"/>
        <c:axPos val="l"/>
        <c:numFmt formatCode="General" sourceLinked="1"/>
        <c:majorTickMark val="none"/>
        <c:minorTickMark val="none"/>
        <c:tickLblPos val="nextTo"/>
        <c:crossAx val="931821855"/>
        <c:crosses val="autoZero"/>
        <c:auto val="1"/>
        <c:lblAlgn val="ctr"/>
        <c:lblOffset val="100"/>
        <c:noMultiLvlLbl val="0"/>
      </c:catAx>
      <c:valAx>
        <c:axId val="931821855"/>
        <c:scaling>
          <c:orientation val="minMax"/>
          <c:max val="0.30000000000000004"/>
          <c:min val="0"/>
        </c:scaling>
        <c:delete val="0"/>
        <c:axPos val="b"/>
        <c:majorGridlines>
          <c:spPr>
            <a:ln w="9525" cap="flat" cmpd="sng" algn="ctr">
              <a:solidFill>
                <a:schemeClr val="tx1">
                  <a:lumMod val="15000"/>
                  <a:lumOff val="85000"/>
                </a:schemeClr>
              </a:solidFill>
              <a:round/>
            </a:ln>
            <a:effectLst/>
          </c:spPr>
        </c:majorGridlines>
        <c:numFmt formatCode="0%" sourceLinked="0"/>
        <c:majorTickMark val="out"/>
        <c:minorTickMark val="none"/>
        <c:tickLblPos val="nextTo"/>
        <c:spPr>
          <a:noFill/>
          <a:ln w="6350">
            <a:solidFill>
              <a:schemeClr val="tx1"/>
            </a:solidFill>
          </a:ln>
          <a:effectLst/>
        </c:spPr>
        <c:txPr>
          <a:bodyPr rot="-60000000" vert="horz"/>
          <a:lstStyle/>
          <a:p>
            <a:pPr>
              <a:defRPr/>
            </a:pPr>
            <a:endParaRPr lang="sv-SE"/>
          </a:p>
        </c:txPr>
        <c:crossAx val="931827263"/>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sz="900">
          <a:solidFill>
            <a:sysClr val="windowText" lastClr="000000"/>
          </a:solidFill>
          <a:latin typeface="+mn-lt"/>
          <a:ea typeface="Roboto" panose="02000000000000000000" pitchFamily="2" charset="0"/>
          <a:cs typeface="Verdana" panose="020B0604030504040204" pitchFamily="34" charset="0"/>
        </a:defRPr>
      </a:pPr>
      <a:endParaRPr lang="sv-SE"/>
    </a:p>
  </c:txPr>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5.7709680407596109E-2"/>
          <c:y val="3.3333333333333333E-2"/>
          <c:w val="0.91640796665122737"/>
          <c:h val="0.85798660646378233"/>
        </c:manualLayout>
      </c:layout>
      <c:barChart>
        <c:barDir val="col"/>
        <c:grouping val="stacked"/>
        <c:varyColors val="0"/>
        <c:ser>
          <c:idx val="0"/>
          <c:order val="0"/>
          <c:tx>
            <c:strRef>
              <c:f>'Data Dia 8'!$B$9</c:f>
              <c:strCache>
                <c:ptCount val="1"/>
                <c:pt idx="0">
                  <c:v>Hem, ej villa och fritidshus</c:v>
                </c:pt>
              </c:strCache>
            </c:strRef>
          </c:tx>
          <c:spPr>
            <a:solidFill>
              <a:srgbClr val="6679BB"/>
            </a:solidFill>
            <a:ln>
              <a:noFill/>
            </a:ln>
            <a:effectLst/>
          </c:spPr>
          <c:invertIfNegative val="0"/>
          <c:cat>
            <c:strRef>
              <c:f>'Data Dia 8'!$A$10:$A$19</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'Data Dia 8'!$B$10:$B$19</c:f>
              <c:numCache>
                <c:formatCode>0.0</c:formatCode>
                <c:ptCount val="10"/>
                <c:pt idx="0">
                  <c:v>3.1394229999999999</c:v>
                </c:pt>
                <c:pt idx="1">
                  <c:v>3.1924100000000002</c:v>
                </c:pt>
                <c:pt idx="2">
                  <c:v>3.2835130000000001</c:v>
                </c:pt>
                <c:pt idx="3">
                  <c:v>3.316522</c:v>
                </c:pt>
                <c:pt idx="4">
                  <c:v>3.3391850000000001</c:v>
                </c:pt>
                <c:pt idx="5">
                  <c:v>3.427889</c:v>
                </c:pt>
                <c:pt idx="6">
                  <c:v>3.445395</c:v>
                </c:pt>
                <c:pt idx="7">
                  <c:v>3.4763259999999998</c:v>
                </c:pt>
                <c:pt idx="8">
                  <c:v>3.8174739999999998</c:v>
                </c:pt>
                <c:pt idx="9">
                  <c:v>3.7396669999999999</c:v>
                </c:pt>
              </c:numCache>
            </c:numRef>
          </c:val>
          <c:extLst>
            <c:ext xmlns:c16="http://schemas.microsoft.com/office/drawing/2014/chart" uri="{C3380CC4-5D6E-409C-BE32-E72D297353CC}">
              <c16:uniqueId val="{00000000-4D5F-43E1-929B-7628F03BE67A}"/>
            </c:ext>
          </c:extLst>
        </c:ser>
        <c:ser>
          <c:idx val="1"/>
          <c:order val="1"/>
          <c:tx>
            <c:strRef>
              <c:f>'Data Dia 8'!$C$9</c:f>
              <c:strCache>
                <c:ptCount val="1"/>
                <c:pt idx="0">
                  <c:v>Hem &amp; villa</c:v>
                </c:pt>
              </c:strCache>
            </c:strRef>
          </c:tx>
          <c:spPr>
            <a:solidFill>
              <a:srgbClr val="FFD478"/>
            </a:solidFill>
            <a:ln>
              <a:noFill/>
            </a:ln>
            <a:effectLst/>
          </c:spPr>
          <c:invertIfNegative val="0"/>
          <c:cat>
            <c:strRef>
              <c:f>'Data Dia 8'!$A$10:$A$19</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'Data Dia 8'!$C$10:$C$19</c:f>
              <c:numCache>
                <c:formatCode>0.0</c:formatCode>
                <c:ptCount val="10"/>
                <c:pt idx="0">
                  <c:v>1.6969160000000001</c:v>
                </c:pt>
                <c:pt idx="1">
                  <c:v>1.72909</c:v>
                </c:pt>
                <c:pt idx="2">
                  <c:v>1.760688</c:v>
                </c:pt>
                <c:pt idx="3">
                  <c:v>1.7695639999999999</c:v>
                </c:pt>
                <c:pt idx="4">
                  <c:v>1.773336</c:v>
                </c:pt>
                <c:pt idx="5">
                  <c:v>1.9909539999999999</c:v>
                </c:pt>
                <c:pt idx="6">
                  <c:v>1.7931170000000001</c:v>
                </c:pt>
                <c:pt idx="7">
                  <c:v>1.788332</c:v>
                </c:pt>
                <c:pt idx="8">
                  <c:v>1.7887029999999999</c:v>
                </c:pt>
                <c:pt idx="9">
                  <c:v>1.7923089999999999</c:v>
                </c:pt>
              </c:numCache>
            </c:numRef>
          </c:val>
          <c:extLst>
            <c:ext xmlns:c16="http://schemas.microsoft.com/office/drawing/2014/chart" uri="{C3380CC4-5D6E-409C-BE32-E72D297353CC}">
              <c16:uniqueId val="{00000001-4D5F-43E1-929B-7628F03BE67A}"/>
            </c:ext>
          </c:extLst>
        </c:ser>
        <c:ser>
          <c:idx val="2"/>
          <c:order val="2"/>
          <c:tx>
            <c:strRef>
              <c:f>'Data Dia 8'!$D$9</c:f>
              <c:strCache>
                <c:ptCount val="1"/>
                <c:pt idx="0">
                  <c:v>Fritidshus</c:v>
                </c:pt>
              </c:strCache>
            </c:strRef>
          </c:tx>
          <c:spPr>
            <a:solidFill>
              <a:srgbClr val="E93E84"/>
            </a:solidFill>
            <a:ln>
              <a:noFill/>
            </a:ln>
            <a:effectLst/>
          </c:spPr>
          <c:invertIfNegative val="0"/>
          <c:cat>
            <c:strRef>
              <c:f>'Data Dia 8'!$A$10:$A$19</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'Data Dia 8'!$D$10:$D$19</c:f>
              <c:numCache>
                <c:formatCode>0.0</c:formatCode>
                <c:ptCount val="10"/>
                <c:pt idx="0">
                  <c:v>0.57556700000000005</c:v>
                </c:pt>
                <c:pt idx="1">
                  <c:v>0.57821800000000001</c:v>
                </c:pt>
                <c:pt idx="2">
                  <c:v>0.58027499999999999</c:v>
                </c:pt>
                <c:pt idx="3">
                  <c:v>0.58121999999999996</c:v>
                </c:pt>
                <c:pt idx="4">
                  <c:v>0.57767199999999996</c:v>
                </c:pt>
                <c:pt idx="5">
                  <c:v>0.570766</c:v>
                </c:pt>
                <c:pt idx="6">
                  <c:v>0.57007200000000002</c:v>
                </c:pt>
                <c:pt idx="7">
                  <c:v>0.56904900000000003</c:v>
                </c:pt>
                <c:pt idx="8">
                  <c:v>0.56878700000000004</c:v>
                </c:pt>
                <c:pt idx="9">
                  <c:v>0.56675900000000001</c:v>
                </c:pt>
              </c:numCache>
            </c:numRef>
          </c:val>
          <c:extLst>
            <c:ext xmlns:c16="http://schemas.microsoft.com/office/drawing/2014/chart" uri="{C3380CC4-5D6E-409C-BE32-E72D297353CC}">
              <c16:uniqueId val="{00000002-4D5F-43E1-929B-7628F03BE67A}"/>
            </c:ext>
          </c:extLst>
        </c:ser>
        <c:ser>
          <c:idx val="3"/>
          <c:order val="3"/>
          <c:tx>
            <c:strRef>
              <c:f>'Data Dia 8'!$E$9</c:f>
              <c:strCache>
                <c:ptCount val="1"/>
                <c:pt idx="0">
                  <c:v>Båt</c:v>
                </c:pt>
              </c:strCache>
            </c:strRef>
          </c:tx>
          <c:spPr>
            <a:solidFill>
              <a:srgbClr val="C6DE89"/>
            </a:solidFill>
            <a:ln>
              <a:noFill/>
            </a:ln>
            <a:effectLst/>
          </c:spPr>
          <c:invertIfNegative val="0"/>
          <c:cat>
            <c:strRef>
              <c:f>'Data Dia 8'!$A$10:$A$19</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'Data Dia 8'!$E$10:$E$19</c:f>
              <c:numCache>
                <c:formatCode>0.0</c:formatCode>
                <c:ptCount val="10"/>
                <c:pt idx="0">
                  <c:v>0.27088000000000001</c:v>
                </c:pt>
                <c:pt idx="1">
                  <c:v>0.28064800000000001</c:v>
                </c:pt>
                <c:pt idx="2">
                  <c:v>0.27775100000000003</c:v>
                </c:pt>
                <c:pt idx="3">
                  <c:v>0.27705200000000002</c:v>
                </c:pt>
                <c:pt idx="4">
                  <c:v>0.27218900000000001</c:v>
                </c:pt>
                <c:pt idx="5">
                  <c:v>0.27396599999999999</c:v>
                </c:pt>
                <c:pt idx="6">
                  <c:v>0.27100600000000002</c:v>
                </c:pt>
                <c:pt idx="7">
                  <c:v>0.26677400000000001</c:v>
                </c:pt>
                <c:pt idx="8">
                  <c:v>0.26111899999999999</c:v>
                </c:pt>
                <c:pt idx="9">
                  <c:v>0.25989699999999999</c:v>
                </c:pt>
              </c:numCache>
            </c:numRef>
          </c:val>
          <c:extLst>
            <c:ext xmlns:c16="http://schemas.microsoft.com/office/drawing/2014/chart" uri="{C3380CC4-5D6E-409C-BE32-E72D297353CC}">
              <c16:uniqueId val="{00000003-4D5F-43E1-929B-7628F03BE67A}"/>
            </c:ext>
          </c:extLst>
        </c:ser>
        <c:ser>
          <c:idx val="4"/>
          <c:order val="4"/>
          <c:tx>
            <c:strRef>
              <c:f>'Data Dia 8'!$F$9</c:f>
              <c:strCache>
                <c:ptCount val="1"/>
                <c:pt idx="0">
                  <c:v>Fordon, personbil</c:v>
                </c:pt>
              </c:strCache>
            </c:strRef>
          </c:tx>
          <c:spPr>
            <a:solidFill>
              <a:srgbClr val="A3B1DA"/>
            </a:solidFill>
            <a:ln>
              <a:noFill/>
            </a:ln>
            <a:effectLst/>
          </c:spPr>
          <c:invertIfNegative val="0"/>
          <c:cat>
            <c:strRef>
              <c:f>'Data Dia 8'!$A$10:$A$19</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'Data Dia 8'!$F$10:$F$19</c:f>
              <c:numCache>
                <c:formatCode>0.0</c:formatCode>
                <c:ptCount val="10"/>
                <c:pt idx="0">
                  <c:v>4.6607209999999997</c:v>
                </c:pt>
                <c:pt idx="1">
                  <c:v>4.8442920000000003</c:v>
                </c:pt>
                <c:pt idx="2">
                  <c:v>5.1140749999999997</c:v>
                </c:pt>
                <c:pt idx="3">
                  <c:v>5.1988310000000002</c:v>
                </c:pt>
                <c:pt idx="4">
                  <c:v>5.2046049999999999</c:v>
                </c:pt>
                <c:pt idx="5">
                  <c:v>5.1362719999999999</c:v>
                </c:pt>
                <c:pt idx="6">
                  <c:v>5.0744420000000003</c:v>
                </c:pt>
                <c:pt idx="7">
                  <c:v>5.0164499999999999</c:v>
                </c:pt>
                <c:pt idx="8">
                  <c:v>4.9860139999999999</c:v>
                </c:pt>
                <c:pt idx="9">
                  <c:v>4.9126390000000004</c:v>
                </c:pt>
              </c:numCache>
            </c:numRef>
          </c:val>
          <c:extLst>
            <c:ext xmlns:c16="http://schemas.microsoft.com/office/drawing/2014/chart" uri="{C3380CC4-5D6E-409C-BE32-E72D297353CC}">
              <c16:uniqueId val="{00000004-4D5F-43E1-929B-7628F03BE67A}"/>
            </c:ext>
          </c:extLst>
        </c:ser>
        <c:ser>
          <c:idx val="5"/>
          <c:order val="5"/>
          <c:tx>
            <c:strRef>
              <c:f>'Data Dia 8'!$G$9</c:f>
              <c:strCache>
                <c:ptCount val="1"/>
                <c:pt idx="0">
                  <c:v>Fordon, ej personbil</c:v>
                </c:pt>
              </c:strCache>
            </c:strRef>
          </c:tx>
          <c:spPr>
            <a:solidFill>
              <a:srgbClr val="FFE3A6"/>
            </a:solidFill>
            <a:ln>
              <a:noFill/>
            </a:ln>
            <a:effectLst/>
          </c:spPr>
          <c:invertIfNegative val="0"/>
          <c:cat>
            <c:strRef>
              <c:f>'Data Dia 8'!$A$10:$A$19</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'Data Dia 8'!$G$10:$G$19</c:f>
              <c:numCache>
                <c:formatCode>0.0</c:formatCode>
                <c:ptCount val="10"/>
                <c:pt idx="0">
                  <c:v>2.578897</c:v>
                </c:pt>
                <c:pt idx="1">
                  <c:v>2.762197</c:v>
                </c:pt>
                <c:pt idx="2">
                  <c:v>2.8417210000000002</c:v>
                </c:pt>
                <c:pt idx="3">
                  <c:v>2.8909069999999999</c:v>
                </c:pt>
                <c:pt idx="4">
                  <c:v>2.95221</c:v>
                </c:pt>
                <c:pt idx="5">
                  <c:v>2.8933270000000002</c:v>
                </c:pt>
                <c:pt idx="6">
                  <c:v>2.9434909999999999</c:v>
                </c:pt>
                <c:pt idx="7">
                  <c:v>2.9765619999999999</c:v>
                </c:pt>
                <c:pt idx="8">
                  <c:v>3.0220159999999998</c:v>
                </c:pt>
                <c:pt idx="9">
                  <c:v>3.0388030000000001</c:v>
                </c:pt>
              </c:numCache>
            </c:numRef>
          </c:val>
          <c:extLst>
            <c:ext xmlns:c16="http://schemas.microsoft.com/office/drawing/2014/chart" uri="{C3380CC4-5D6E-409C-BE32-E72D297353CC}">
              <c16:uniqueId val="{00000005-4D5F-43E1-929B-7628F03BE67A}"/>
            </c:ext>
          </c:extLst>
        </c:ser>
        <c:dLbls>
          <c:showLegendKey val="0"/>
          <c:showVal val="0"/>
          <c:showCatName val="0"/>
          <c:showSerName val="0"/>
          <c:showPercent val="0"/>
          <c:showBubbleSize val="0"/>
        </c:dLbls>
        <c:gapWidth val="80"/>
        <c:overlap val="100"/>
        <c:axId val="533070608"/>
        <c:axId val="533070936"/>
      </c:barChart>
      <c:catAx>
        <c:axId val="533070608"/>
        <c:scaling>
          <c:orientation val="minMax"/>
        </c:scaling>
        <c:delete val="0"/>
        <c:axPos val="b"/>
        <c:numFmt formatCode="General" sourceLinked="1"/>
        <c:majorTickMark val="none"/>
        <c:minorTickMark val="none"/>
        <c:tickLblPos val="low"/>
        <c:spPr>
          <a:noFill/>
          <a:ln w="9525"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Segoe UI Semibold" panose="020B0702040204020203" pitchFamily="34" charset="0"/>
                <a:ea typeface="+mn-ea"/>
                <a:cs typeface="Segoe UI Semibold" panose="020B0702040204020203" pitchFamily="34" charset="0"/>
              </a:defRPr>
            </a:pPr>
            <a:endParaRPr lang="sv-SE"/>
          </a:p>
        </c:txPr>
        <c:crossAx val="533070936"/>
        <c:crosses val="autoZero"/>
        <c:auto val="1"/>
        <c:lblAlgn val="ctr"/>
        <c:lblOffset val="100"/>
        <c:noMultiLvlLbl val="0"/>
      </c:catAx>
      <c:valAx>
        <c:axId val="53307093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Segoe UI Semibold" panose="020B0702040204020203" pitchFamily="34" charset="0"/>
                <a:ea typeface="+mn-ea"/>
                <a:cs typeface="Segoe UI Semibold" panose="020B0702040204020203" pitchFamily="34" charset="0"/>
              </a:defRPr>
            </a:pPr>
            <a:endParaRPr lang="sv-SE"/>
          </a:p>
        </c:txPr>
        <c:crossAx val="533070608"/>
        <c:crosses val="autoZero"/>
        <c:crossBetween val="between"/>
      </c:valAx>
      <c:spPr>
        <a:noFill/>
        <a:ln>
          <a:noFill/>
        </a:ln>
        <a:effectLst/>
      </c:spPr>
    </c:plotArea>
    <c:legend>
      <c:legendPos val="b"/>
      <c:layout>
        <c:manualLayout>
          <c:xMode val="edge"/>
          <c:yMode val="edge"/>
          <c:x val="8.600092635479388E-3"/>
          <c:y val="0.93747603065494056"/>
          <c:w val="0.9827998147290411"/>
          <c:h val="4.4342109030912652E-2"/>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Segoe UI Semibold" panose="020B0702040204020203" pitchFamily="34" charset="0"/>
              <a:ea typeface="+mn-ea"/>
              <a:cs typeface="Segoe UI Semibold" panose="020B0702040204020203" pitchFamily="34" charset="0"/>
            </a:defRPr>
          </a:pPr>
          <a:endParaRPr lang="sv-SE"/>
        </a:p>
      </c:txPr>
    </c:legend>
    <c:plotVisOnly val="1"/>
    <c:dispBlanksAs val="gap"/>
    <c:showDLblsOverMax val="0"/>
  </c:chart>
  <c:spPr>
    <a:solidFill>
      <a:schemeClr val="bg1"/>
    </a:solidFill>
    <a:ln w="9525" cap="flat" cmpd="sng" algn="ctr">
      <a:noFill/>
      <a:round/>
    </a:ln>
    <a:effectLst/>
  </c:spPr>
  <c:txPr>
    <a:bodyPr/>
    <a:lstStyle/>
    <a:p>
      <a:pPr>
        <a:defRPr sz="900">
          <a:solidFill>
            <a:sysClr val="windowText" lastClr="000000"/>
          </a:solidFill>
          <a:latin typeface="Segoe UI Semibold" panose="020B0702040204020203" pitchFamily="34" charset="0"/>
          <a:cs typeface="Segoe UI Semibold" panose="020B0702040204020203" pitchFamily="34" charset="0"/>
        </a:defRPr>
      </a:pPr>
      <a:endParaRPr lang="sv-SE"/>
    </a:p>
  </c:txPr>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6.9462714219546084E-2"/>
          <c:y val="3.3333333333333333E-2"/>
          <c:w val="0.84063899953682264"/>
          <c:h val="0.84730196831254656"/>
        </c:manualLayout>
      </c:layout>
      <c:barChart>
        <c:barDir val="col"/>
        <c:grouping val="stacked"/>
        <c:varyColors val="0"/>
        <c:ser>
          <c:idx val="0"/>
          <c:order val="0"/>
          <c:tx>
            <c:strRef>
              <c:f>'Data Dia 9'!$B$9:$B$10</c:f>
              <c:strCache>
                <c:ptCount val="2"/>
                <c:pt idx="0">
                  <c:v>Företag och fastigheter</c:v>
                </c:pt>
              </c:strCache>
            </c:strRef>
          </c:tx>
          <c:spPr>
            <a:solidFill>
              <a:srgbClr val="6679BB"/>
            </a:solidFill>
            <a:ln>
              <a:noFill/>
            </a:ln>
            <a:effectLst/>
          </c:spPr>
          <c:invertIfNegative val="0"/>
          <c:cat>
            <c:numRef>
              <c:f>'Data Dia 9'!$A$11:$A$20</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'Data Dia 9'!$B$11:$B$20</c:f>
              <c:numCache>
                <c:formatCode>#\ ##0.000</c:formatCode>
                <c:ptCount val="10"/>
                <c:pt idx="0">
                  <c:v>16.678108277600003</c:v>
                </c:pt>
                <c:pt idx="1">
                  <c:v>17.9972787357</c:v>
                </c:pt>
                <c:pt idx="2">
                  <c:v>18.600469102400005</c:v>
                </c:pt>
                <c:pt idx="3">
                  <c:v>19.396182581999998</c:v>
                </c:pt>
                <c:pt idx="4">
                  <c:v>20.356283797</c:v>
                </c:pt>
                <c:pt idx="5">
                  <c:v>21.378955305000002</c:v>
                </c:pt>
                <c:pt idx="6">
                  <c:v>23.566584156999998</c:v>
                </c:pt>
                <c:pt idx="7">
                  <c:v>25.947870255999998</c:v>
                </c:pt>
                <c:pt idx="8">
                  <c:v>27.110212628100008</c:v>
                </c:pt>
                <c:pt idx="9">
                  <c:v>27.538077258100007</c:v>
                </c:pt>
              </c:numCache>
            </c:numRef>
          </c:val>
          <c:extLst>
            <c:ext xmlns:c16="http://schemas.microsoft.com/office/drawing/2014/chart" uri="{C3380CC4-5D6E-409C-BE32-E72D297353CC}">
              <c16:uniqueId val="{00000000-7C1E-4FD6-A2BA-C763E2C321E4}"/>
            </c:ext>
          </c:extLst>
        </c:ser>
        <c:ser>
          <c:idx val="1"/>
          <c:order val="1"/>
          <c:tx>
            <c:strRef>
              <c:f>'Data Dia 9'!$C$10</c:f>
              <c:strCache>
                <c:ptCount val="1"/>
                <c:pt idx="0">
                  <c:v>Trafik och motorfordon</c:v>
                </c:pt>
              </c:strCache>
            </c:strRef>
          </c:tx>
          <c:spPr>
            <a:solidFill>
              <a:srgbClr val="FFD478"/>
            </a:solidFill>
            <a:ln>
              <a:noFill/>
            </a:ln>
            <a:effectLst/>
          </c:spPr>
          <c:invertIfNegative val="0"/>
          <c:cat>
            <c:numRef>
              <c:f>'Data Dia 9'!$A$11:$A$20</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'Data Dia 9'!$C$11:$C$20</c:f>
              <c:numCache>
                <c:formatCode>#\ ##0.000</c:formatCode>
                <c:ptCount val="10"/>
                <c:pt idx="0">
                  <c:v>28.464781777699997</c:v>
                </c:pt>
                <c:pt idx="1">
                  <c:v>30.016827267800011</c:v>
                </c:pt>
                <c:pt idx="2">
                  <c:v>30.7656006733</c:v>
                </c:pt>
                <c:pt idx="3">
                  <c:v>31.722969676999991</c:v>
                </c:pt>
                <c:pt idx="4">
                  <c:v>32.657567732000004</c:v>
                </c:pt>
                <c:pt idx="5">
                  <c:v>34.044596482999999</c:v>
                </c:pt>
                <c:pt idx="6">
                  <c:v>34.662989064000008</c:v>
                </c:pt>
                <c:pt idx="7">
                  <c:v>35.841849396000008</c:v>
                </c:pt>
                <c:pt idx="8">
                  <c:v>37.531235603999995</c:v>
                </c:pt>
                <c:pt idx="9">
                  <c:v>40.298340601</c:v>
                </c:pt>
              </c:numCache>
            </c:numRef>
          </c:val>
          <c:extLst>
            <c:ext xmlns:c16="http://schemas.microsoft.com/office/drawing/2014/chart" uri="{C3380CC4-5D6E-409C-BE32-E72D297353CC}">
              <c16:uniqueId val="{00000001-7C1E-4FD6-A2BA-C763E2C321E4}"/>
            </c:ext>
          </c:extLst>
        </c:ser>
        <c:ser>
          <c:idx val="2"/>
          <c:order val="2"/>
          <c:tx>
            <c:strRef>
              <c:f>'Data Dia 9'!$D$10</c:f>
              <c:strCache>
                <c:ptCount val="1"/>
                <c:pt idx="0">
                  <c:v>Hem och villa</c:v>
                </c:pt>
              </c:strCache>
            </c:strRef>
          </c:tx>
          <c:spPr>
            <a:solidFill>
              <a:srgbClr val="E93E84"/>
            </a:solidFill>
            <a:ln>
              <a:noFill/>
            </a:ln>
            <a:effectLst/>
          </c:spPr>
          <c:invertIfNegative val="0"/>
          <c:cat>
            <c:numRef>
              <c:f>'Data Dia 9'!$A$11:$A$20</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'Data Dia 9'!$D$11:$D$20</c:f>
              <c:numCache>
                <c:formatCode>#\ ##0.000</c:formatCode>
                <c:ptCount val="10"/>
                <c:pt idx="0">
                  <c:v>16.042852820100002</c:v>
                </c:pt>
                <c:pt idx="1">
                  <c:v>16.221102749</c:v>
                </c:pt>
                <c:pt idx="2">
                  <c:v>17.1349221613</c:v>
                </c:pt>
                <c:pt idx="3">
                  <c:v>17.908473150999999</c:v>
                </c:pt>
                <c:pt idx="4">
                  <c:v>18.090403650999999</c:v>
                </c:pt>
                <c:pt idx="5">
                  <c:v>18.796318442</c:v>
                </c:pt>
                <c:pt idx="6">
                  <c:v>18.253939484</c:v>
                </c:pt>
                <c:pt idx="7">
                  <c:v>18.948491660999995</c:v>
                </c:pt>
                <c:pt idx="8">
                  <c:v>19.859814456000002</c:v>
                </c:pt>
                <c:pt idx="9">
                  <c:v>20.994406537</c:v>
                </c:pt>
              </c:numCache>
            </c:numRef>
          </c:val>
          <c:extLst>
            <c:ext xmlns:c16="http://schemas.microsoft.com/office/drawing/2014/chart" uri="{C3380CC4-5D6E-409C-BE32-E72D297353CC}">
              <c16:uniqueId val="{00000002-7C1E-4FD6-A2BA-C763E2C321E4}"/>
            </c:ext>
          </c:extLst>
        </c:ser>
        <c:ser>
          <c:idx val="3"/>
          <c:order val="3"/>
          <c:tx>
            <c:strRef>
              <c:f>'Data Dia 9'!$E$10</c:f>
              <c:strCache>
                <c:ptCount val="1"/>
                <c:pt idx="0">
                  <c:v>Sjuk, olycksfall och vård</c:v>
                </c:pt>
              </c:strCache>
            </c:strRef>
          </c:tx>
          <c:spPr>
            <a:solidFill>
              <a:srgbClr val="C6DE89"/>
            </a:solidFill>
            <a:ln>
              <a:noFill/>
            </a:ln>
            <a:effectLst/>
          </c:spPr>
          <c:invertIfNegative val="0"/>
          <c:cat>
            <c:numRef>
              <c:f>'Data Dia 9'!$A$11:$A$20</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'Data Dia 9'!$E$11:$E$20</c:f>
              <c:numCache>
                <c:formatCode>#\ ##0.000</c:formatCode>
                <c:ptCount val="10"/>
                <c:pt idx="0">
                  <c:v>9.8227006381999953</c:v>
                </c:pt>
                <c:pt idx="1">
                  <c:v>10.308908312999998</c:v>
                </c:pt>
                <c:pt idx="2">
                  <c:v>10.800521037000001</c:v>
                </c:pt>
                <c:pt idx="3">
                  <c:v>11.364563503999999</c:v>
                </c:pt>
                <c:pt idx="4">
                  <c:v>11.814103208999999</c:v>
                </c:pt>
                <c:pt idx="5">
                  <c:v>12.41882766</c:v>
                </c:pt>
                <c:pt idx="6">
                  <c:v>13.076662886999998</c:v>
                </c:pt>
                <c:pt idx="7">
                  <c:v>14.000907275999996</c:v>
                </c:pt>
                <c:pt idx="8">
                  <c:v>14.991313678999996</c:v>
                </c:pt>
                <c:pt idx="9">
                  <c:v>16.920391260899997</c:v>
                </c:pt>
              </c:numCache>
            </c:numRef>
          </c:val>
          <c:extLst>
            <c:ext xmlns:c16="http://schemas.microsoft.com/office/drawing/2014/chart" uri="{C3380CC4-5D6E-409C-BE32-E72D297353CC}">
              <c16:uniqueId val="{00000003-7C1E-4FD6-A2BA-C763E2C321E4}"/>
            </c:ext>
          </c:extLst>
        </c:ser>
        <c:ser>
          <c:idx val="4"/>
          <c:order val="4"/>
          <c:tx>
            <c:strRef>
              <c:f>'Data Dia 9'!$F$10</c:f>
              <c:strCache>
                <c:ptCount val="1"/>
                <c:pt idx="0">
                  <c:v>Egendom, övrigt</c:v>
                </c:pt>
              </c:strCache>
            </c:strRef>
          </c:tx>
          <c:spPr>
            <a:solidFill>
              <a:srgbClr val="A3B1DA"/>
            </a:solidFill>
            <a:ln>
              <a:noFill/>
            </a:ln>
            <a:effectLst/>
          </c:spPr>
          <c:invertIfNegative val="0"/>
          <c:cat>
            <c:numRef>
              <c:f>'Data Dia 9'!$A$11:$A$20</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'Data Dia 9'!$F$11:$F$20</c:f>
              <c:numCache>
                <c:formatCode>#\ ##0.000</c:formatCode>
                <c:ptCount val="10"/>
                <c:pt idx="0">
                  <c:v>3.8313480456000009</c:v>
                </c:pt>
                <c:pt idx="1">
                  <c:v>4.0532594380000013</c:v>
                </c:pt>
                <c:pt idx="2">
                  <c:v>4.3593309840000005</c:v>
                </c:pt>
                <c:pt idx="3">
                  <c:v>4.6594131260000005</c:v>
                </c:pt>
                <c:pt idx="4">
                  <c:v>5.1609773690000003</c:v>
                </c:pt>
                <c:pt idx="5">
                  <c:v>5.73986866</c:v>
                </c:pt>
                <c:pt idx="6">
                  <c:v>6.4439744340000003</c:v>
                </c:pt>
                <c:pt idx="7">
                  <c:v>6.8044157349999992</c:v>
                </c:pt>
                <c:pt idx="8">
                  <c:v>7.4139574386999998</c:v>
                </c:pt>
                <c:pt idx="9">
                  <c:v>7.8897792521999994</c:v>
                </c:pt>
              </c:numCache>
            </c:numRef>
          </c:val>
          <c:extLst>
            <c:ext xmlns:c16="http://schemas.microsoft.com/office/drawing/2014/chart" uri="{C3380CC4-5D6E-409C-BE32-E72D297353CC}">
              <c16:uniqueId val="{00000004-7C1E-4FD6-A2BA-C763E2C321E4}"/>
            </c:ext>
          </c:extLst>
        </c:ser>
        <c:ser>
          <c:idx val="5"/>
          <c:order val="5"/>
          <c:tx>
            <c:strRef>
              <c:f>'Data Dia 9'!$G$10</c:f>
              <c:strCache>
                <c:ptCount val="1"/>
                <c:pt idx="0">
                  <c:v>Övrigt</c:v>
                </c:pt>
              </c:strCache>
            </c:strRef>
          </c:tx>
          <c:spPr>
            <a:solidFill>
              <a:srgbClr val="FFE3A6"/>
            </a:solidFill>
            <a:ln>
              <a:noFill/>
            </a:ln>
            <a:effectLst/>
          </c:spPr>
          <c:invertIfNegative val="0"/>
          <c:cat>
            <c:numRef>
              <c:f>'Data Dia 9'!$A$11:$A$20</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'Data Dia 9'!$G$11:$G$20</c:f>
              <c:numCache>
                <c:formatCode>#\ ##0.000</c:formatCode>
                <c:ptCount val="10"/>
                <c:pt idx="0">
                  <c:v>2.1680062064999999</c:v>
                </c:pt>
                <c:pt idx="1">
                  <c:v>2.5885584390999998</c:v>
                </c:pt>
                <c:pt idx="2">
                  <c:v>2.6600223648000001</c:v>
                </c:pt>
                <c:pt idx="3">
                  <c:v>2.8163440359999998</c:v>
                </c:pt>
                <c:pt idx="4">
                  <c:v>2.8934611699999997</c:v>
                </c:pt>
                <c:pt idx="5">
                  <c:v>3.0592392889999998</c:v>
                </c:pt>
                <c:pt idx="6">
                  <c:v>3.0408937420000002</c:v>
                </c:pt>
                <c:pt idx="7">
                  <c:v>3.1432152329999998</c:v>
                </c:pt>
                <c:pt idx="8">
                  <c:v>3.4913346736999995</c:v>
                </c:pt>
                <c:pt idx="9">
                  <c:v>3.7022412281999997</c:v>
                </c:pt>
              </c:numCache>
            </c:numRef>
          </c:val>
          <c:extLst>
            <c:ext xmlns:c16="http://schemas.microsoft.com/office/drawing/2014/chart" uri="{C3380CC4-5D6E-409C-BE32-E72D297353CC}">
              <c16:uniqueId val="{00000005-7C1E-4FD6-A2BA-C763E2C321E4}"/>
            </c:ext>
          </c:extLst>
        </c:ser>
        <c:dLbls>
          <c:showLegendKey val="0"/>
          <c:showVal val="0"/>
          <c:showCatName val="0"/>
          <c:showSerName val="0"/>
          <c:showPercent val="0"/>
          <c:showBubbleSize val="0"/>
        </c:dLbls>
        <c:gapWidth val="80"/>
        <c:overlap val="100"/>
        <c:axId val="533070608"/>
        <c:axId val="533070936"/>
      </c:barChart>
      <c:lineChart>
        <c:grouping val="standard"/>
        <c:varyColors val="0"/>
        <c:ser>
          <c:idx val="6"/>
          <c:order val="6"/>
          <c:tx>
            <c:strRef>
              <c:f>'Data Dia 9'!$H$9:$H$10</c:f>
              <c:strCache>
                <c:ptCount val="2"/>
                <c:pt idx="0">
                  <c:v>BNP (höger axel)</c:v>
                </c:pt>
              </c:strCache>
            </c:strRef>
          </c:tx>
          <c:spPr>
            <a:ln w="28575" cap="rnd">
              <a:solidFill>
                <a:schemeClr val="accent1">
                  <a:lumMod val="60000"/>
                </a:schemeClr>
              </a:solidFill>
              <a:round/>
            </a:ln>
            <a:effectLst/>
          </c:spPr>
          <c:marker>
            <c:symbol val="none"/>
          </c:marker>
          <c:cat>
            <c:numRef>
              <c:f>'Data Dia 9'!$A$11:$A$20</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'Data Dia 9'!$H$11:$H$20</c:f>
              <c:numCache>
                <c:formatCode>#,##0</c:formatCode>
                <c:ptCount val="10"/>
                <c:pt idx="0">
                  <c:v>4392.8010000000004</c:v>
                </c:pt>
                <c:pt idx="1">
                  <c:v>4575.1139999999996</c:v>
                </c:pt>
                <c:pt idx="2">
                  <c:v>4777.8370000000004</c:v>
                </c:pt>
                <c:pt idx="3">
                  <c:v>5021.3819999999996</c:v>
                </c:pt>
                <c:pt idx="4">
                  <c:v>5012.8549999999996</c:v>
                </c:pt>
                <c:pt idx="5">
                  <c:v>5417.76</c:v>
                </c:pt>
                <c:pt idx="6">
                  <c:v>5816.415</c:v>
                </c:pt>
                <c:pt idx="7">
                  <c:v>6143.1869999999999</c:v>
                </c:pt>
                <c:pt idx="8">
                  <c:v>6443.0389999999998</c:v>
                </c:pt>
                <c:pt idx="9">
                  <c:v>6654</c:v>
                </c:pt>
              </c:numCache>
            </c:numRef>
          </c:val>
          <c:smooth val="0"/>
          <c:extLst>
            <c:ext xmlns:c16="http://schemas.microsoft.com/office/drawing/2014/chart" uri="{C3380CC4-5D6E-409C-BE32-E72D297353CC}">
              <c16:uniqueId val="{00000006-7C1E-4FD6-A2BA-C763E2C321E4}"/>
            </c:ext>
          </c:extLst>
        </c:ser>
        <c:dLbls>
          <c:showLegendKey val="0"/>
          <c:showVal val="0"/>
          <c:showCatName val="0"/>
          <c:showSerName val="0"/>
          <c:showPercent val="0"/>
          <c:showBubbleSize val="0"/>
        </c:dLbls>
        <c:marker val="1"/>
        <c:smooth val="0"/>
        <c:axId val="403238735"/>
        <c:axId val="159574415"/>
      </c:lineChart>
      <c:catAx>
        <c:axId val="533070608"/>
        <c:scaling>
          <c:orientation val="minMax"/>
        </c:scaling>
        <c:delete val="0"/>
        <c:axPos val="b"/>
        <c:numFmt formatCode="General" sourceLinked="1"/>
        <c:majorTickMark val="none"/>
        <c:minorTickMark val="none"/>
        <c:tickLblPos val="low"/>
        <c:spPr>
          <a:noFill/>
          <a:ln w="9525"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Segoe UI Semibold" panose="020B0702040204020203" pitchFamily="34" charset="0"/>
                <a:ea typeface="+mn-ea"/>
                <a:cs typeface="Segoe UI Semibold" panose="020B0702040204020203" pitchFamily="34" charset="0"/>
              </a:defRPr>
            </a:pPr>
            <a:endParaRPr lang="sv-SE"/>
          </a:p>
        </c:txPr>
        <c:crossAx val="533070936"/>
        <c:crosses val="autoZero"/>
        <c:auto val="1"/>
        <c:lblAlgn val="ctr"/>
        <c:lblOffset val="100"/>
        <c:noMultiLvlLbl val="0"/>
      </c:catAx>
      <c:valAx>
        <c:axId val="53307093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Segoe UI Semibold" panose="020B0702040204020203" pitchFamily="34" charset="0"/>
                <a:ea typeface="+mn-ea"/>
                <a:cs typeface="Segoe UI Semibold" panose="020B0702040204020203" pitchFamily="34" charset="0"/>
              </a:defRPr>
            </a:pPr>
            <a:endParaRPr lang="sv-SE"/>
          </a:p>
        </c:txPr>
        <c:crossAx val="533070608"/>
        <c:crosses val="autoZero"/>
        <c:crossBetween val="between"/>
      </c:valAx>
      <c:valAx>
        <c:axId val="159574415"/>
        <c:scaling>
          <c:orientation val="minMax"/>
        </c:scaling>
        <c:delete val="0"/>
        <c:axPos val="r"/>
        <c:numFmt formatCode="#,##0" sourceLinked="1"/>
        <c:majorTickMark val="out"/>
        <c:minorTickMark val="none"/>
        <c:tickLblPos val="nextTo"/>
        <c:spPr>
          <a:noFill/>
          <a:ln>
            <a:solidFill>
              <a:sysClr val="windowText" lastClr="000000"/>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Segoe UI Semibold" panose="020B0702040204020203" pitchFamily="34" charset="0"/>
                <a:ea typeface="+mn-ea"/>
                <a:cs typeface="Segoe UI Semibold" panose="020B0702040204020203" pitchFamily="34" charset="0"/>
              </a:defRPr>
            </a:pPr>
            <a:endParaRPr lang="sv-SE"/>
          </a:p>
        </c:txPr>
        <c:crossAx val="403238735"/>
        <c:crosses val="max"/>
        <c:crossBetween val="between"/>
      </c:valAx>
      <c:catAx>
        <c:axId val="403238735"/>
        <c:scaling>
          <c:orientation val="minMax"/>
        </c:scaling>
        <c:delete val="1"/>
        <c:axPos val="b"/>
        <c:numFmt formatCode="General" sourceLinked="1"/>
        <c:majorTickMark val="out"/>
        <c:minorTickMark val="none"/>
        <c:tickLblPos val="nextTo"/>
        <c:crossAx val="159574415"/>
        <c:crosses val="autoZero"/>
        <c:auto val="1"/>
        <c:lblAlgn val="ctr"/>
        <c:lblOffset val="100"/>
        <c:noMultiLvlLbl val="0"/>
      </c:catAx>
      <c:spPr>
        <a:noFill/>
        <a:ln>
          <a:noFill/>
        </a:ln>
        <a:effectLst/>
      </c:spPr>
    </c:plotArea>
    <c:legend>
      <c:legendPos val="b"/>
      <c:layout>
        <c:manualLayout>
          <c:xMode val="edge"/>
          <c:yMode val="edge"/>
          <c:x val="1.4845947197776753E-2"/>
          <c:y val="0.9118480938153336"/>
          <c:w val="0.97266104678091714"/>
          <c:h val="6.9970045870519443E-2"/>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Segoe UI Semibold" panose="020B0702040204020203" pitchFamily="34" charset="0"/>
              <a:ea typeface="+mn-ea"/>
              <a:cs typeface="Segoe UI Semibold" panose="020B0702040204020203" pitchFamily="34" charset="0"/>
            </a:defRPr>
          </a:pPr>
          <a:endParaRPr lang="sv-SE"/>
        </a:p>
      </c:txPr>
    </c:legend>
    <c:plotVisOnly val="1"/>
    <c:dispBlanksAs val="gap"/>
    <c:showDLblsOverMax val="0"/>
  </c:chart>
  <c:spPr>
    <a:solidFill>
      <a:schemeClr val="bg1"/>
    </a:solidFill>
    <a:ln w="9525" cap="flat" cmpd="sng" algn="ctr">
      <a:noFill/>
      <a:round/>
    </a:ln>
    <a:effectLst/>
  </c:spPr>
  <c:txPr>
    <a:bodyPr/>
    <a:lstStyle/>
    <a:p>
      <a:pPr>
        <a:defRPr sz="900">
          <a:solidFill>
            <a:sysClr val="windowText" lastClr="000000"/>
          </a:solidFill>
          <a:latin typeface="Segoe UI Semibold" panose="020B0702040204020203" pitchFamily="34" charset="0"/>
          <a:cs typeface="Segoe UI Semibold" panose="020B0702040204020203" pitchFamily="34" charset="0"/>
        </a:defRPr>
      </a:pPr>
      <a:endParaRPr lang="sv-SE"/>
    </a:p>
  </c:txPr>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clustered"/>
        <c:varyColors val="0"/>
        <c:ser>
          <c:idx val="0"/>
          <c:order val="0"/>
          <c:spPr>
            <a:solidFill>
              <a:srgbClr val="6679BB"/>
            </a:solidFill>
            <a:ln>
              <a:noFill/>
            </a:ln>
            <a:effectLst/>
          </c:spPr>
          <c:invertIfNegative val="0"/>
          <c:dPt>
            <c:idx val="4"/>
            <c:invertIfNegative val="0"/>
            <c:bubble3D val="0"/>
            <c:spPr>
              <a:solidFill>
                <a:srgbClr val="FFD478"/>
              </a:solidFill>
              <a:ln>
                <a:noFill/>
              </a:ln>
              <a:effectLst/>
            </c:spPr>
            <c:extLst>
              <c:ext xmlns:c16="http://schemas.microsoft.com/office/drawing/2014/chart" uri="{C3380CC4-5D6E-409C-BE32-E72D297353CC}">
                <c16:uniqueId val="{00000001-313F-483C-9023-9B7377D7EAC1}"/>
              </c:ext>
            </c:extLst>
          </c:dPt>
          <c:cat>
            <c:strRef>
              <c:f>'Data Dia 10'!$A$9:$A$22</c:f>
              <c:strCache>
                <c:ptCount val="14"/>
                <c:pt idx="0">
                  <c:v>Verktyg hem/trädgård</c:v>
                </c:pt>
                <c:pt idx="1">
                  <c:v>Skor</c:v>
                </c:pt>
                <c:pt idx="2">
                  <c:v>Fisk</c:v>
                </c:pt>
                <c:pt idx="3">
                  <c:v>Tidningar och böcker</c:v>
                </c:pt>
                <c:pt idx="4">
                  <c:v>Skadeförsäkring</c:v>
                </c:pt>
                <c:pt idx="5">
                  <c:v>Vin</c:v>
                </c:pt>
                <c:pt idx="6">
                  <c:v>Frukt</c:v>
                </c:pt>
                <c:pt idx="7">
                  <c:v>Tobak</c:v>
                </c:pt>
                <c:pt idx="8">
                  <c:v>Grönsaker</c:v>
                </c:pt>
                <c:pt idx="9">
                  <c:v>Godis och glass</c:v>
                </c:pt>
                <c:pt idx="10">
                  <c:v>Paketresor</c:v>
                </c:pt>
                <c:pt idx="11">
                  <c:v>Kött</c:v>
                </c:pt>
                <c:pt idx="12">
                  <c:v>Kläder</c:v>
                </c:pt>
                <c:pt idx="13">
                  <c:v>Restaurangbesök</c:v>
                </c:pt>
              </c:strCache>
            </c:strRef>
          </c:cat>
          <c:val>
            <c:numRef>
              <c:f>'Data Dia 10'!$B$9:$B$22</c:f>
              <c:numCache>
                <c:formatCode>General</c:formatCode>
                <c:ptCount val="14"/>
                <c:pt idx="0">
                  <c:v>0.52</c:v>
                </c:pt>
                <c:pt idx="1">
                  <c:v>0.55400000000000005</c:v>
                </c:pt>
                <c:pt idx="2">
                  <c:v>0.65</c:v>
                </c:pt>
                <c:pt idx="3">
                  <c:v>0.77699999999999991</c:v>
                </c:pt>
                <c:pt idx="4">
                  <c:v>0.86999999999999988</c:v>
                </c:pt>
                <c:pt idx="5">
                  <c:v>0.9890000000000001</c:v>
                </c:pt>
                <c:pt idx="6">
                  <c:v>1.0409999999999999</c:v>
                </c:pt>
                <c:pt idx="7">
                  <c:v>1.266</c:v>
                </c:pt>
                <c:pt idx="8">
                  <c:v>1.367</c:v>
                </c:pt>
                <c:pt idx="9">
                  <c:v>1.8370000000000002</c:v>
                </c:pt>
                <c:pt idx="10">
                  <c:v>1.893</c:v>
                </c:pt>
                <c:pt idx="11">
                  <c:v>2.1</c:v>
                </c:pt>
                <c:pt idx="12">
                  <c:v>3.6729999999999996</c:v>
                </c:pt>
                <c:pt idx="13">
                  <c:v>6.9849999999999994</c:v>
                </c:pt>
              </c:numCache>
            </c:numRef>
          </c:val>
          <c:extLst>
            <c:ext xmlns:c16="http://schemas.microsoft.com/office/drawing/2014/chart" uri="{C3380CC4-5D6E-409C-BE32-E72D297353CC}">
              <c16:uniqueId val="{00000002-313F-483C-9023-9B7377D7EAC1}"/>
            </c:ext>
          </c:extLst>
        </c:ser>
        <c:dLbls>
          <c:showLegendKey val="0"/>
          <c:showVal val="0"/>
          <c:showCatName val="0"/>
          <c:showSerName val="0"/>
          <c:showPercent val="0"/>
          <c:showBubbleSize val="0"/>
        </c:dLbls>
        <c:gapWidth val="80"/>
        <c:axId val="533070608"/>
        <c:axId val="533070936"/>
      </c:barChart>
      <c:catAx>
        <c:axId val="533070608"/>
        <c:scaling>
          <c:orientation val="minMax"/>
        </c:scaling>
        <c:delete val="0"/>
        <c:axPos val="b"/>
        <c:numFmt formatCode="General" sourceLinked="1"/>
        <c:majorTickMark val="none"/>
        <c:minorTickMark val="none"/>
        <c:tickLblPos val="low"/>
        <c:spPr>
          <a:noFill/>
          <a:ln w="9525"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Segoe UI Semibold" panose="020B0702040204020203" pitchFamily="34" charset="0"/>
                <a:ea typeface="+mn-ea"/>
                <a:cs typeface="Segoe UI Semibold" panose="020B0702040204020203" pitchFamily="34" charset="0"/>
              </a:defRPr>
            </a:pPr>
            <a:endParaRPr lang="sv-SE"/>
          </a:p>
        </c:txPr>
        <c:crossAx val="533070936"/>
        <c:crosses val="autoZero"/>
        <c:auto val="1"/>
        <c:lblAlgn val="ctr"/>
        <c:lblOffset val="100"/>
        <c:noMultiLvlLbl val="0"/>
      </c:catAx>
      <c:valAx>
        <c:axId val="53307093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Segoe UI Semibold" panose="020B0702040204020203" pitchFamily="34" charset="0"/>
                <a:ea typeface="+mn-ea"/>
                <a:cs typeface="Segoe UI Semibold" panose="020B0702040204020203" pitchFamily="34" charset="0"/>
              </a:defRPr>
            </a:pPr>
            <a:endParaRPr lang="sv-SE"/>
          </a:p>
        </c:txPr>
        <c:crossAx val="533070608"/>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900">
          <a:solidFill>
            <a:sysClr val="windowText" lastClr="000000"/>
          </a:solidFill>
          <a:latin typeface="Segoe UI Semibold" panose="020B0702040204020203" pitchFamily="34" charset="0"/>
          <a:cs typeface="Segoe UI Semibold" panose="020B0702040204020203" pitchFamily="34" charset="0"/>
        </a:defRPr>
      </a:pPr>
      <a:endParaRPr lang="sv-SE"/>
    </a:p>
  </c:txPr>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clustered"/>
        <c:varyColors val="0"/>
        <c:ser>
          <c:idx val="0"/>
          <c:order val="0"/>
          <c:spPr>
            <a:solidFill>
              <a:srgbClr val="6679BB"/>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Segoe UI Semibold" panose="020B0702040204020203" pitchFamily="34" charset="0"/>
                    <a:ea typeface="+mn-ea"/>
                    <a:cs typeface="Segoe UI Semibold" panose="020B0702040204020203" pitchFamily="34" charset="0"/>
                  </a:defRPr>
                </a:pPr>
                <a:endParaRPr lang="sv-S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'Data Dia 11'!$A$8:$A$16</c:f>
              <c:strCache>
                <c:ptCount val="9"/>
                <c:pt idx="0">
                  <c:v>Samtliga</c:v>
                </c:pt>
                <c:pt idx="1">
                  <c:v>Män</c:v>
                </c:pt>
                <c:pt idx="2">
                  <c:v>Kvinnor</c:v>
                </c:pt>
                <c:pt idx="3">
                  <c:v>Inrikes födda</c:v>
                </c:pt>
                <c:pt idx="4">
                  <c:v>Utrikes födda</c:v>
                </c:pt>
                <c:pt idx="5">
                  <c:v>Norden utom Sverige</c:v>
                </c:pt>
                <c:pt idx="6">
                  <c:v>EU utom Norden</c:v>
                </c:pt>
                <c:pt idx="7">
                  <c:v>Övriga Europa</c:v>
                </c:pt>
                <c:pt idx="8">
                  <c:v>Utanför Europa</c:v>
                </c:pt>
              </c:strCache>
            </c:strRef>
          </c:cat>
          <c:val>
            <c:numRef>
              <c:f>'Data Dia 11'!$B$8:$B$16</c:f>
              <c:numCache>
                <c:formatCode>General</c:formatCode>
                <c:ptCount val="9"/>
                <c:pt idx="0">
                  <c:v>96.8</c:v>
                </c:pt>
                <c:pt idx="1">
                  <c:v>96.5</c:v>
                </c:pt>
                <c:pt idx="2">
                  <c:v>97.2</c:v>
                </c:pt>
                <c:pt idx="3">
                  <c:v>98.6</c:v>
                </c:pt>
                <c:pt idx="4">
                  <c:v>90.7</c:v>
                </c:pt>
                <c:pt idx="5">
                  <c:v>98.9</c:v>
                </c:pt>
                <c:pt idx="6">
                  <c:v>87.3</c:v>
                </c:pt>
                <c:pt idx="7">
                  <c:v>93.3</c:v>
                </c:pt>
                <c:pt idx="8">
                  <c:v>89.7</c:v>
                </c:pt>
              </c:numCache>
            </c:numRef>
          </c:val>
          <c:extLst>
            <c:ext xmlns:c16="http://schemas.microsoft.com/office/drawing/2014/chart" uri="{C3380CC4-5D6E-409C-BE32-E72D297353CC}">
              <c16:uniqueId val="{00000000-52B7-4160-AE6E-1BEC96977BD0}"/>
            </c:ext>
          </c:extLst>
        </c:ser>
        <c:dLbls>
          <c:showLegendKey val="0"/>
          <c:showVal val="0"/>
          <c:showCatName val="0"/>
          <c:showSerName val="0"/>
          <c:showPercent val="0"/>
          <c:showBubbleSize val="0"/>
        </c:dLbls>
        <c:gapWidth val="80"/>
        <c:axId val="533070608"/>
        <c:axId val="533070936"/>
      </c:barChart>
      <c:catAx>
        <c:axId val="533070608"/>
        <c:scaling>
          <c:orientation val="minMax"/>
        </c:scaling>
        <c:delete val="0"/>
        <c:axPos val="b"/>
        <c:numFmt formatCode="General" sourceLinked="1"/>
        <c:majorTickMark val="none"/>
        <c:minorTickMark val="none"/>
        <c:tickLblPos val="low"/>
        <c:spPr>
          <a:noFill/>
          <a:ln w="9525"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Segoe UI Semibold" panose="020B0702040204020203" pitchFamily="34" charset="0"/>
                <a:ea typeface="+mn-ea"/>
                <a:cs typeface="Segoe UI Semibold" panose="020B0702040204020203" pitchFamily="34" charset="0"/>
              </a:defRPr>
            </a:pPr>
            <a:endParaRPr lang="sv-SE"/>
          </a:p>
        </c:txPr>
        <c:crossAx val="533070936"/>
        <c:crosses val="autoZero"/>
        <c:auto val="1"/>
        <c:lblAlgn val="ctr"/>
        <c:lblOffset val="100"/>
        <c:noMultiLvlLbl val="0"/>
      </c:catAx>
      <c:valAx>
        <c:axId val="53307093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Segoe UI Semibold" panose="020B0702040204020203" pitchFamily="34" charset="0"/>
                <a:ea typeface="+mn-ea"/>
                <a:cs typeface="Segoe UI Semibold" panose="020B0702040204020203" pitchFamily="34" charset="0"/>
              </a:defRPr>
            </a:pPr>
            <a:endParaRPr lang="sv-SE"/>
          </a:p>
        </c:txPr>
        <c:crossAx val="533070608"/>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900">
          <a:solidFill>
            <a:sysClr val="windowText" lastClr="000000"/>
          </a:solidFill>
          <a:latin typeface="Segoe UI Semibold" panose="020B0702040204020203" pitchFamily="34" charset="0"/>
          <a:cs typeface="Segoe UI Semibold" panose="020B0702040204020203" pitchFamily="34" charset="0"/>
        </a:defRPr>
      </a:pPr>
      <a:endParaRPr lang="sv-SE"/>
    </a:p>
  </c:txPr>
  <c:userShapes r:id="rId4"/>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stacked"/>
        <c:varyColors val="0"/>
        <c:ser>
          <c:idx val="1"/>
          <c:order val="0"/>
          <c:tx>
            <c:strRef>
              <c:f>'Data Dia 12'!$B$8</c:f>
              <c:strCache>
                <c:ptCount val="1"/>
                <c:pt idx="0">
                  <c:v>Trafik och motorfordon</c:v>
                </c:pt>
              </c:strCache>
            </c:strRef>
          </c:tx>
          <c:spPr>
            <a:solidFill>
              <a:srgbClr val="6679BB"/>
            </a:solidFill>
            <a:ln>
              <a:noFill/>
            </a:ln>
            <a:effectLst/>
          </c:spPr>
          <c:invertIfNegative val="0"/>
          <c:cat>
            <c:numRef>
              <c:f>'Data Dia 12'!$A$9:$A$18</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'Data Dia 12'!$B$9:$B$18</c:f>
              <c:numCache>
                <c:formatCode>#\ ##0.0</c:formatCode>
                <c:ptCount val="10"/>
                <c:pt idx="0">
                  <c:v>13.980137758499996</c:v>
                </c:pt>
                <c:pt idx="1">
                  <c:v>15.873503207099999</c:v>
                </c:pt>
                <c:pt idx="2">
                  <c:v>17.127188051999997</c:v>
                </c:pt>
                <c:pt idx="3">
                  <c:v>18.891677313999995</c:v>
                </c:pt>
                <c:pt idx="4">
                  <c:v>18.494615427999999</c:v>
                </c:pt>
                <c:pt idx="5">
                  <c:v>18.689370847999996</c:v>
                </c:pt>
                <c:pt idx="6">
                  <c:v>19.657877067000001</c:v>
                </c:pt>
                <c:pt idx="7">
                  <c:v>22.525391339000002</c:v>
                </c:pt>
                <c:pt idx="8">
                  <c:v>24.556909051999995</c:v>
                </c:pt>
                <c:pt idx="9">
                  <c:v>24.310961571000004</c:v>
                </c:pt>
              </c:numCache>
            </c:numRef>
          </c:val>
          <c:extLst>
            <c:ext xmlns:c16="http://schemas.microsoft.com/office/drawing/2014/chart" uri="{C3380CC4-5D6E-409C-BE32-E72D297353CC}">
              <c16:uniqueId val="{00000000-4633-4BDA-90AD-48F5A488711E}"/>
            </c:ext>
          </c:extLst>
        </c:ser>
        <c:ser>
          <c:idx val="3"/>
          <c:order val="1"/>
          <c:tx>
            <c:strRef>
              <c:f>'Data Dia 12'!$D$8</c:f>
              <c:strCache>
                <c:ptCount val="1"/>
                <c:pt idx="0">
                  <c:v>Sjuk, olycksfall och vård</c:v>
                </c:pt>
              </c:strCache>
            </c:strRef>
          </c:tx>
          <c:spPr>
            <a:solidFill>
              <a:srgbClr val="FFD478"/>
            </a:solidFill>
            <a:ln>
              <a:noFill/>
            </a:ln>
            <a:effectLst/>
          </c:spPr>
          <c:invertIfNegative val="0"/>
          <c:cat>
            <c:numRef>
              <c:f>'Data Dia 12'!$A$9:$A$18</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'Data Dia 12'!$D$9:$D$18</c:f>
              <c:numCache>
                <c:formatCode>#\ ##0.0</c:formatCode>
                <c:ptCount val="10"/>
                <c:pt idx="0">
                  <c:v>2.9599743141999997</c:v>
                </c:pt>
                <c:pt idx="1">
                  <c:v>3.5745357063000007</c:v>
                </c:pt>
                <c:pt idx="2">
                  <c:v>3.9125169486000004</c:v>
                </c:pt>
                <c:pt idx="3">
                  <c:v>4.2910744430000003</c:v>
                </c:pt>
                <c:pt idx="4">
                  <c:v>4.1917933060000001</c:v>
                </c:pt>
                <c:pt idx="5">
                  <c:v>4.0210588199999995</c:v>
                </c:pt>
                <c:pt idx="6">
                  <c:v>4.1929644149999996</c:v>
                </c:pt>
                <c:pt idx="7">
                  <c:v>4.7286356930000002</c:v>
                </c:pt>
                <c:pt idx="8">
                  <c:v>5.0849234809999997</c:v>
                </c:pt>
                <c:pt idx="9">
                  <c:v>5.7512363788999998</c:v>
                </c:pt>
              </c:numCache>
            </c:numRef>
          </c:val>
          <c:extLst>
            <c:ext xmlns:c16="http://schemas.microsoft.com/office/drawing/2014/chart" uri="{C3380CC4-5D6E-409C-BE32-E72D297353CC}">
              <c16:uniqueId val="{00000001-4633-4BDA-90AD-48F5A488711E}"/>
            </c:ext>
          </c:extLst>
        </c:ser>
        <c:ser>
          <c:idx val="4"/>
          <c:order val="2"/>
          <c:tx>
            <c:strRef>
              <c:f>'Data Dia 12'!$E$8</c:f>
              <c:strCache>
                <c:ptCount val="1"/>
                <c:pt idx="0">
                  <c:v>Företag och fastigheter</c:v>
                </c:pt>
              </c:strCache>
            </c:strRef>
          </c:tx>
          <c:spPr>
            <a:solidFill>
              <a:srgbClr val="E93E84"/>
            </a:solidFill>
            <a:ln>
              <a:noFill/>
            </a:ln>
            <a:effectLst/>
          </c:spPr>
          <c:invertIfNegative val="0"/>
          <c:cat>
            <c:numRef>
              <c:f>'Data Dia 12'!$A$9:$A$18</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'Data Dia 12'!$E$9:$E$18</c:f>
              <c:numCache>
                <c:formatCode>#\ ##0.0</c:formatCode>
                <c:ptCount val="10"/>
                <c:pt idx="0">
                  <c:v>7.1029813467</c:v>
                </c:pt>
                <c:pt idx="1">
                  <c:v>8.0152769105999973</c:v>
                </c:pt>
                <c:pt idx="2">
                  <c:v>8.816706414500004</c:v>
                </c:pt>
                <c:pt idx="3">
                  <c:v>9.7478288819999985</c:v>
                </c:pt>
                <c:pt idx="4">
                  <c:v>10.622021472000002</c:v>
                </c:pt>
                <c:pt idx="5">
                  <c:v>10.420025166999999</c:v>
                </c:pt>
                <c:pt idx="6">
                  <c:v>10.241998422</c:v>
                </c:pt>
                <c:pt idx="7">
                  <c:v>12.160612957000001</c:v>
                </c:pt>
                <c:pt idx="8">
                  <c:v>13.376806436800003</c:v>
                </c:pt>
                <c:pt idx="9">
                  <c:v>12.256427995100003</c:v>
                </c:pt>
              </c:numCache>
            </c:numRef>
          </c:val>
          <c:extLst>
            <c:ext xmlns:c16="http://schemas.microsoft.com/office/drawing/2014/chart" uri="{C3380CC4-5D6E-409C-BE32-E72D297353CC}">
              <c16:uniqueId val="{00000002-4633-4BDA-90AD-48F5A488711E}"/>
            </c:ext>
          </c:extLst>
        </c:ser>
        <c:ser>
          <c:idx val="2"/>
          <c:order val="3"/>
          <c:tx>
            <c:strRef>
              <c:f>'Data Dia 12'!$C$8</c:f>
              <c:strCache>
                <c:ptCount val="1"/>
                <c:pt idx="0">
                  <c:v>Hem och villa</c:v>
                </c:pt>
              </c:strCache>
            </c:strRef>
          </c:tx>
          <c:spPr>
            <a:solidFill>
              <a:srgbClr val="C6DE89"/>
            </a:solidFill>
            <a:ln>
              <a:noFill/>
            </a:ln>
            <a:effectLst/>
          </c:spPr>
          <c:invertIfNegative val="0"/>
          <c:cat>
            <c:numRef>
              <c:f>'Data Dia 12'!$A$9:$A$18</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'Data Dia 12'!$C$9:$C$18</c:f>
              <c:numCache>
                <c:formatCode>#\ ##0.0</c:formatCode>
                <c:ptCount val="10"/>
                <c:pt idx="0">
                  <c:v>8.5473326760000017</c:v>
                </c:pt>
                <c:pt idx="1">
                  <c:v>8.864213482000002</c:v>
                </c:pt>
                <c:pt idx="2">
                  <c:v>9.4899817980000005</c:v>
                </c:pt>
                <c:pt idx="3">
                  <c:v>10.398589554000001</c:v>
                </c:pt>
                <c:pt idx="4">
                  <c:v>9.6439896730000001</c:v>
                </c:pt>
                <c:pt idx="5">
                  <c:v>9.6696646229999974</c:v>
                </c:pt>
                <c:pt idx="6">
                  <c:v>11.015805443999998</c:v>
                </c:pt>
                <c:pt idx="7">
                  <c:v>12.056476331999999</c:v>
                </c:pt>
                <c:pt idx="8">
                  <c:v>12.719668312000003</c:v>
                </c:pt>
                <c:pt idx="9">
                  <c:v>10.858392915000001</c:v>
                </c:pt>
              </c:numCache>
            </c:numRef>
          </c:val>
          <c:extLst>
            <c:ext xmlns:c16="http://schemas.microsoft.com/office/drawing/2014/chart" uri="{C3380CC4-5D6E-409C-BE32-E72D297353CC}">
              <c16:uniqueId val="{00000003-4633-4BDA-90AD-48F5A488711E}"/>
            </c:ext>
          </c:extLst>
        </c:ser>
        <c:ser>
          <c:idx val="6"/>
          <c:order val="4"/>
          <c:tx>
            <c:strRef>
              <c:f>'Data Dia 12'!$G$8</c:f>
              <c:strCache>
                <c:ptCount val="1"/>
                <c:pt idx="0">
                  <c:v>Egendom, övrigt</c:v>
                </c:pt>
              </c:strCache>
            </c:strRef>
          </c:tx>
          <c:spPr>
            <a:solidFill>
              <a:srgbClr val="BBC6E5"/>
            </a:solidFill>
            <a:ln>
              <a:noFill/>
            </a:ln>
            <a:effectLst/>
          </c:spPr>
          <c:invertIfNegative val="0"/>
          <c:cat>
            <c:numRef>
              <c:f>'Data Dia 12'!$A$9:$A$18</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'Data Dia 12'!$G$9:$G$18</c:f>
              <c:numCache>
                <c:formatCode>#\ ##0.0</c:formatCode>
                <c:ptCount val="10"/>
                <c:pt idx="0">
                  <c:v>2.2352735080000001</c:v>
                </c:pt>
                <c:pt idx="1">
                  <c:v>2.577849477</c:v>
                </c:pt>
                <c:pt idx="2">
                  <c:v>2.730831335</c:v>
                </c:pt>
                <c:pt idx="3">
                  <c:v>3.090089716</c:v>
                </c:pt>
                <c:pt idx="4">
                  <c:v>3.6341443679999994</c:v>
                </c:pt>
                <c:pt idx="5">
                  <c:v>3.6013378659999997</c:v>
                </c:pt>
                <c:pt idx="6">
                  <c:v>3.9754328609999998</c:v>
                </c:pt>
                <c:pt idx="7">
                  <c:v>3.9865717869999999</c:v>
                </c:pt>
                <c:pt idx="8">
                  <c:v>4.5187320530000008</c:v>
                </c:pt>
                <c:pt idx="9">
                  <c:v>4.8671332462999999</c:v>
                </c:pt>
              </c:numCache>
            </c:numRef>
          </c:val>
          <c:extLst>
            <c:ext xmlns:c16="http://schemas.microsoft.com/office/drawing/2014/chart" uri="{C3380CC4-5D6E-409C-BE32-E72D297353CC}">
              <c16:uniqueId val="{00000004-4633-4BDA-90AD-48F5A488711E}"/>
            </c:ext>
          </c:extLst>
        </c:ser>
        <c:ser>
          <c:idx val="7"/>
          <c:order val="5"/>
          <c:tx>
            <c:strRef>
              <c:f>'Data Dia 12'!$H$8</c:f>
              <c:strCache>
                <c:ptCount val="1"/>
                <c:pt idx="0">
                  <c:v>Ej fördelningsbart</c:v>
                </c:pt>
              </c:strCache>
            </c:strRef>
          </c:tx>
          <c:spPr>
            <a:solidFill>
              <a:srgbClr val="FFD478">
                <a:lumMod val="40000"/>
                <a:lumOff val="60000"/>
              </a:srgbClr>
            </a:solidFill>
            <a:ln>
              <a:noFill/>
            </a:ln>
            <a:effectLst/>
          </c:spPr>
          <c:invertIfNegative val="0"/>
          <c:cat>
            <c:numRef>
              <c:f>'Data Dia 12'!$A$9:$A$18</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'Data Dia 12'!$H$9:$H$18</c:f>
              <c:numCache>
                <c:formatCode>#\ ##0.0</c:formatCode>
                <c:ptCount val="10"/>
                <c:pt idx="0">
                  <c:v>7.6221260769999999</c:v>
                </c:pt>
                <c:pt idx="1">
                  <c:v>7.8759380689999992</c:v>
                </c:pt>
                <c:pt idx="2">
                  <c:v>7.6630442940000005</c:v>
                </c:pt>
                <c:pt idx="3">
                  <c:v>8.2603264319999994</c:v>
                </c:pt>
                <c:pt idx="4">
                  <c:v>8.1178463969999992</c:v>
                </c:pt>
                <c:pt idx="5">
                  <c:v>7.613574828</c:v>
                </c:pt>
                <c:pt idx="6">
                  <c:v>10.007842218999999</c:v>
                </c:pt>
                <c:pt idx="7">
                  <c:v>11.476754387</c:v>
                </c:pt>
                <c:pt idx="8">
                  <c:v>12.121718256000001</c:v>
                </c:pt>
                <c:pt idx="9">
                  <c:v>12.571523912</c:v>
                </c:pt>
              </c:numCache>
            </c:numRef>
          </c:val>
          <c:extLst>
            <c:ext xmlns:c16="http://schemas.microsoft.com/office/drawing/2014/chart" uri="{C3380CC4-5D6E-409C-BE32-E72D297353CC}">
              <c16:uniqueId val="{00000005-4633-4BDA-90AD-48F5A488711E}"/>
            </c:ext>
          </c:extLst>
        </c:ser>
        <c:ser>
          <c:idx val="5"/>
          <c:order val="6"/>
          <c:tx>
            <c:strRef>
              <c:f>'Data Dia 12'!$F$8</c:f>
              <c:strCache>
                <c:ptCount val="1"/>
                <c:pt idx="0">
                  <c:v>Övrigt</c:v>
                </c:pt>
              </c:strCache>
            </c:strRef>
          </c:tx>
          <c:spPr>
            <a:solidFill>
              <a:sysClr val="window" lastClr="FFFFFF">
                <a:lumMod val="85000"/>
              </a:sysClr>
            </a:solidFill>
            <a:ln>
              <a:noFill/>
            </a:ln>
            <a:effectLst/>
          </c:spPr>
          <c:invertIfNegative val="0"/>
          <c:cat>
            <c:numRef>
              <c:f>'Data Dia 12'!$A$9:$A$18</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'Data Dia 12'!$F$9:$F$18</c:f>
              <c:numCache>
                <c:formatCode>#\ ##0.0</c:formatCode>
                <c:ptCount val="10"/>
                <c:pt idx="0">
                  <c:v>2.2644779155000023</c:v>
                </c:pt>
                <c:pt idx="1">
                  <c:v>2.1659200569999939</c:v>
                </c:pt>
                <c:pt idx="2">
                  <c:v>3.2837084602000104</c:v>
                </c:pt>
                <c:pt idx="3">
                  <c:v>4.4285461150000032</c:v>
                </c:pt>
                <c:pt idx="4">
                  <c:v>3.2316084370000056</c:v>
                </c:pt>
                <c:pt idx="5">
                  <c:v>2.486377871000002</c:v>
                </c:pt>
                <c:pt idx="6">
                  <c:v>1.8436351160000015</c:v>
                </c:pt>
                <c:pt idx="7">
                  <c:v>2.8954471790000156</c:v>
                </c:pt>
                <c:pt idx="8">
                  <c:v>3.3750304260999968</c:v>
                </c:pt>
                <c:pt idx="9">
                  <c:v>3.6447203274999964</c:v>
                </c:pt>
              </c:numCache>
            </c:numRef>
          </c:val>
          <c:extLst>
            <c:ext xmlns:c16="http://schemas.microsoft.com/office/drawing/2014/chart" uri="{C3380CC4-5D6E-409C-BE32-E72D297353CC}">
              <c16:uniqueId val="{00000006-4633-4BDA-90AD-48F5A488711E}"/>
            </c:ext>
          </c:extLst>
        </c:ser>
        <c:dLbls>
          <c:showLegendKey val="0"/>
          <c:showVal val="0"/>
          <c:showCatName val="0"/>
          <c:showSerName val="0"/>
          <c:showPercent val="0"/>
          <c:showBubbleSize val="0"/>
        </c:dLbls>
        <c:gapWidth val="80"/>
        <c:overlap val="100"/>
        <c:axId val="533070608"/>
        <c:axId val="533070936"/>
      </c:barChart>
      <c:catAx>
        <c:axId val="533070608"/>
        <c:scaling>
          <c:orientation val="minMax"/>
        </c:scaling>
        <c:delete val="0"/>
        <c:axPos val="b"/>
        <c:numFmt formatCode="General" sourceLinked="1"/>
        <c:majorTickMark val="none"/>
        <c:minorTickMark val="none"/>
        <c:tickLblPos val="low"/>
        <c:spPr>
          <a:noFill/>
          <a:ln w="9525"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Segoe UI Semibold" panose="020B0702040204020203" pitchFamily="34" charset="0"/>
                <a:ea typeface="+mn-ea"/>
                <a:cs typeface="Segoe UI Semibold" panose="020B0702040204020203" pitchFamily="34" charset="0"/>
              </a:defRPr>
            </a:pPr>
            <a:endParaRPr lang="sv-SE"/>
          </a:p>
        </c:txPr>
        <c:crossAx val="533070936"/>
        <c:crosses val="autoZero"/>
        <c:auto val="1"/>
        <c:lblAlgn val="ctr"/>
        <c:lblOffset val="100"/>
        <c:noMultiLvlLbl val="0"/>
      </c:catAx>
      <c:valAx>
        <c:axId val="53307093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Segoe UI Semibold" panose="020B0702040204020203" pitchFamily="34" charset="0"/>
                <a:ea typeface="+mn-ea"/>
                <a:cs typeface="Segoe UI Semibold" panose="020B0702040204020203" pitchFamily="34" charset="0"/>
              </a:defRPr>
            </a:pPr>
            <a:endParaRPr lang="sv-SE"/>
          </a:p>
        </c:txPr>
        <c:crossAx val="53307060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Segoe UI Semibold" panose="020B0702040204020203" pitchFamily="34" charset="0"/>
              <a:ea typeface="+mn-ea"/>
              <a:cs typeface="Segoe UI Semibold" panose="020B0702040204020203" pitchFamily="34" charset="0"/>
            </a:defRPr>
          </a:pPr>
          <a:endParaRPr lang="sv-SE"/>
        </a:p>
      </c:txPr>
    </c:legend>
    <c:plotVisOnly val="1"/>
    <c:dispBlanksAs val="gap"/>
    <c:showDLblsOverMax val="0"/>
  </c:chart>
  <c:spPr>
    <a:solidFill>
      <a:schemeClr val="bg1"/>
    </a:solidFill>
    <a:ln w="9525" cap="flat" cmpd="sng" algn="ctr">
      <a:noFill/>
      <a:round/>
    </a:ln>
    <a:effectLst/>
  </c:spPr>
  <c:txPr>
    <a:bodyPr/>
    <a:lstStyle/>
    <a:p>
      <a:pPr>
        <a:defRPr sz="900">
          <a:solidFill>
            <a:sysClr val="windowText" lastClr="000000"/>
          </a:solidFill>
          <a:latin typeface="Segoe UI Semibold" panose="020B0702040204020203" pitchFamily="34" charset="0"/>
          <a:cs typeface="Segoe UI Semibold" panose="020B0702040204020203" pitchFamily="34" charset="0"/>
        </a:defRPr>
      </a:pPr>
      <a:endParaRPr lang="sv-SE"/>
    </a:p>
  </c:txPr>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clustered"/>
        <c:varyColors val="0"/>
        <c:ser>
          <c:idx val="1"/>
          <c:order val="0"/>
          <c:tx>
            <c:strRef>
              <c:f>'Data Dia 13'!$B$9</c:f>
              <c:strCache>
                <c:ptCount val="1"/>
                <c:pt idx="0">
                  <c:v>Skador, trafikförsäkringen </c:v>
                </c:pt>
              </c:strCache>
            </c:strRef>
          </c:tx>
          <c:spPr>
            <a:solidFill>
              <a:srgbClr val="6679BB"/>
            </a:solidFill>
            <a:ln>
              <a:noFill/>
            </a:ln>
            <a:effectLst/>
          </c:spPr>
          <c:invertIfNegative val="0"/>
          <c:cat>
            <c:numRef>
              <c:f>'Data Dia 13'!$A$10:$A$15</c:f>
              <c:numCache>
                <c:formatCode>0</c:formatCode>
                <c:ptCount val="6"/>
                <c:pt idx="0">
                  <c:v>2020</c:v>
                </c:pt>
                <c:pt idx="1">
                  <c:v>2021</c:v>
                </c:pt>
                <c:pt idx="2">
                  <c:v>2022</c:v>
                </c:pt>
                <c:pt idx="3">
                  <c:v>2023</c:v>
                </c:pt>
                <c:pt idx="4">
                  <c:v>2024</c:v>
                </c:pt>
                <c:pt idx="5">
                  <c:v>2025</c:v>
                </c:pt>
              </c:numCache>
            </c:numRef>
          </c:cat>
          <c:val>
            <c:numRef>
              <c:f>'Data Dia 13'!$B$10:$B$15</c:f>
              <c:numCache>
                <c:formatCode>#\ ##0.000</c:formatCode>
                <c:ptCount val="6"/>
                <c:pt idx="0">
                  <c:v>0.21160000000000001</c:v>
                </c:pt>
                <c:pt idx="1">
                  <c:v>0.18695099999999998</c:v>
                </c:pt>
                <c:pt idx="2">
                  <c:v>0.18923799999999999</c:v>
                </c:pt>
                <c:pt idx="3">
                  <c:v>0.19053600000000001</c:v>
                </c:pt>
                <c:pt idx="4">
                  <c:v>0.192136</c:v>
                </c:pt>
                <c:pt idx="5">
                  <c:v>0.19420299999999999</c:v>
                </c:pt>
              </c:numCache>
            </c:numRef>
          </c:val>
          <c:extLst>
            <c:ext xmlns:c16="http://schemas.microsoft.com/office/drawing/2014/chart" uri="{C3380CC4-5D6E-409C-BE32-E72D297353CC}">
              <c16:uniqueId val="{00000000-E4AA-42DF-8E7C-B8E37344AEA5}"/>
            </c:ext>
          </c:extLst>
        </c:ser>
        <c:ser>
          <c:idx val="3"/>
          <c:order val="2"/>
          <c:tx>
            <c:strRef>
              <c:f>'Data Dia 13'!$D$9</c:f>
              <c:strCache>
                <c:ptCount val="1"/>
                <c:pt idx="0">
                  <c:v>Skador, motorfordonförsäkringar</c:v>
                </c:pt>
              </c:strCache>
            </c:strRef>
          </c:tx>
          <c:spPr>
            <a:solidFill>
              <a:srgbClr val="FFD478"/>
            </a:solidFill>
            <a:ln>
              <a:noFill/>
            </a:ln>
            <a:effectLst/>
          </c:spPr>
          <c:invertIfNegative val="0"/>
          <c:cat>
            <c:numRef>
              <c:f>'Data Dia 13'!$A$10:$A$15</c:f>
              <c:numCache>
                <c:formatCode>0</c:formatCode>
                <c:ptCount val="6"/>
                <c:pt idx="0">
                  <c:v>2020</c:v>
                </c:pt>
                <c:pt idx="1">
                  <c:v>2021</c:v>
                </c:pt>
                <c:pt idx="2">
                  <c:v>2022</c:v>
                </c:pt>
                <c:pt idx="3">
                  <c:v>2023</c:v>
                </c:pt>
                <c:pt idx="4">
                  <c:v>2024</c:v>
                </c:pt>
                <c:pt idx="5">
                  <c:v>2025</c:v>
                </c:pt>
              </c:numCache>
            </c:numRef>
          </c:cat>
          <c:val>
            <c:numRef>
              <c:f>'Data Dia 13'!$D$10:$D$15</c:f>
              <c:numCache>
                <c:formatCode>#\ ##0.000</c:formatCode>
                <c:ptCount val="6"/>
                <c:pt idx="0">
                  <c:v>1.3669820000000001</c:v>
                </c:pt>
                <c:pt idx="1">
                  <c:v>1.393904</c:v>
                </c:pt>
                <c:pt idx="2">
                  <c:v>1.4826459999999999</c:v>
                </c:pt>
                <c:pt idx="3">
                  <c:v>1.5308310000000001</c:v>
                </c:pt>
                <c:pt idx="4">
                  <c:v>1.650593</c:v>
                </c:pt>
                <c:pt idx="5">
                  <c:v>1.641205</c:v>
                </c:pt>
              </c:numCache>
            </c:numRef>
          </c:val>
          <c:extLst>
            <c:ext xmlns:c16="http://schemas.microsoft.com/office/drawing/2014/chart" uri="{C3380CC4-5D6E-409C-BE32-E72D297353CC}">
              <c16:uniqueId val="{00000001-E4AA-42DF-8E7C-B8E37344AEA5}"/>
            </c:ext>
          </c:extLst>
        </c:ser>
        <c:dLbls>
          <c:showLegendKey val="0"/>
          <c:showVal val="0"/>
          <c:showCatName val="0"/>
          <c:showSerName val="0"/>
          <c:showPercent val="0"/>
          <c:showBubbleSize val="0"/>
        </c:dLbls>
        <c:gapWidth val="80"/>
        <c:axId val="533070608"/>
        <c:axId val="533070936"/>
      </c:barChart>
      <c:lineChart>
        <c:grouping val="standard"/>
        <c:varyColors val="0"/>
        <c:ser>
          <c:idx val="2"/>
          <c:order val="1"/>
          <c:tx>
            <c:strRef>
              <c:f>'Data Dia 13'!$C$9</c:f>
              <c:strCache>
                <c:ptCount val="1"/>
                <c:pt idx="0">
                  <c:v>Utbetalda ersättningar, trafikförsäkringen (höger axel)</c:v>
                </c:pt>
              </c:strCache>
            </c:strRef>
          </c:tx>
          <c:spPr>
            <a:ln w="28575" cap="rnd">
              <a:solidFill>
                <a:srgbClr val="E93E84"/>
              </a:solidFill>
              <a:round/>
            </a:ln>
            <a:effectLst/>
          </c:spPr>
          <c:marker>
            <c:symbol val="diamond"/>
            <c:size val="6"/>
            <c:spPr>
              <a:solidFill>
                <a:srgbClr val="E93E84"/>
              </a:solidFill>
              <a:ln w="9525">
                <a:noFill/>
              </a:ln>
              <a:effectLst/>
            </c:spPr>
          </c:marker>
          <c:val>
            <c:numRef>
              <c:f>'Data Dia 13'!$C$10:$C$15</c:f>
              <c:numCache>
                <c:formatCode>#\ ##0.000</c:formatCode>
                <c:ptCount val="6"/>
                <c:pt idx="0">
                  <c:v>5.5971057530000001</c:v>
                </c:pt>
                <c:pt idx="1">
                  <c:v>5.0187124330000001</c:v>
                </c:pt>
                <c:pt idx="2">
                  <c:v>5.3287650983500008</c:v>
                </c:pt>
                <c:pt idx="3">
                  <c:v>5.8276231245799996</c:v>
                </c:pt>
                <c:pt idx="4">
                  <c:v>6.175031379</c:v>
                </c:pt>
                <c:pt idx="5">
                  <c:v>5.8163341969999998</c:v>
                </c:pt>
              </c:numCache>
            </c:numRef>
          </c:val>
          <c:smooth val="0"/>
          <c:extLst>
            <c:ext xmlns:c16="http://schemas.microsoft.com/office/drawing/2014/chart" uri="{C3380CC4-5D6E-409C-BE32-E72D297353CC}">
              <c16:uniqueId val="{00000002-E4AA-42DF-8E7C-B8E37344AEA5}"/>
            </c:ext>
          </c:extLst>
        </c:ser>
        <c:ser>
          <c:idx val="4"/>
          <c:order val="3"/>
          <c:tx>
            <c:strRef>
              <c:f>'Data Dia 13'!$E$9</c:f>
              <c:strCache>
                <c:ptCount val="1"/>
                <c:pt idx="0">
                  <c:v>Utbetalda ersättningar, motorfordonsförsäkringar (höger axel)</c:v>
                </c:pt>
              </c:strCache>
            </c:strRef>
          </c:tx>
          <c:spPr>
            <a:ln w="28575" cap="rnd">
              <a:solidFill>
                <a:srgbClr val="C6DE89"/>
              </a:solidFill>
              <a:round/>
            </a:ln>
            <a:effectLst/>
          </c:spPr>
          <c:marker>
            <c:symbol val="diamond"/>
            <c:size val="6"/>
            <c:spPr>
              <a:solidFill>
                <a:srgbClr val="C6DE89"/>
              </a:solidFill>
              <a:ln w="9525">
                <a:noFill/>
              </a:ln>
              <a:effectLst/>
            </c:spPr>
          </c:marker>
          <c:val>
            <c:numRef>
              <c:f>'Data Dia 13'!$E$10:$E$15</c:f>
              <c:numCache>
                <c:formatCode>#\ ##0.000</c:formatCode>
                <c:ptCount val="6"/>
                <c:pt idx="0">
                  <c:v>13.685292115000001</c:v>
                </c:pt>
                <c:pt idx="1">
                  <c:v>14.125289043</c:v>
                </c:pt>
                <c:pt idx="2">
                  <c:v>15.729617263</c:v>
                </c:pt>
                <c:pt idx="3">
                  <c:v>17.611350864999999</c:v>
                </c:pt>
                <c:pt idx="4">
                  <c:v>19.332887723999999</c:v>
                </c:pt>
                <c:pt idx="5">
                  <c:v>18.787805380000002</c:v>
                </c:pt>
              </c:numCache>
            </c:numRef>
          </c:val>
          <c:smooth val="0"/>
          <c:extLst>
            <c:ext xmlns:c16="http://schemas.microsoft.com/office/drawing/2014/chart" uri="{C3380CC4-5D6E-409C-BE32-E72D297353CC}">
              <c16:uniqueId val="{00000003-E4AA-42DF-8E7C-B8E37344AEA5}"/>
            </c:ext>
          </c:extLst>
        </c:ser>
        <c:dLbls>
          <c:showLegendKey val="0"/>
          <c:showVal val="0"/>
          <c:showCatName val="0"/>
          <c:showSerName val="0"/>
          <c:showPercent val="0"/>
          <c:showBubbleSize val="0"/>
        </c:dLbls>
        <c:marker val="1"/>
        <c:smooth val="0"/>
        <c:axId val="436514399"/>
        <c:axId val="159715535"/>
      </c:lineChart>
      <c:catAx>
        <c:axId val="533070608"/>
        <c:scaling>
          <c:orientation val="minMax"/>
        </c:scaling>
        <c:delete val="0"/>
        <c:axPos val="b"/>
        <c:numFmt formatCode="0" sourceLinked="1"/>
        <c:majorTickMark val="none"/>
        <c:minorTickMark val="none"/>
        <c:tickLblPos val="low"/>
        <c:spPr>
          <a:noFill/>
          <a:ln w="9525"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Segoe UI Semibold" panose="020B0702040204020203" pitchFamily="34" charset="0"/>
                <a:ea typeface="+mn-ea"/>
                <a:cs typeface="Segoe UI Semibold" panose="020B0702040204020203" pitchFamily="34" charset="0"/>
              </a:defRPr>
            </a:pPr>
            <a:endParaRPr lang="sv-SE"/>
          </a:p>
        </c:txPr>
        <c:crossAx val="533070936"/>
        <c:crosses val="autoZero"/>
        <c:auto val="1"/>
        <c:lblAlgn val="ctr"/>
        <c:lblOffset val="100"/>
        <c:noMultiLvlLbl val="0"/>
      </c:catAx>
      <c:valAx>
        <c:axId val="533070936"/>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Segoe UI Semibold" panose="020B0702040204020203" pitchFamily="34" charset="0"/>
                <a:ea typeface="+mn-ea"/>
                <a:cs typeface="Segoe UI Semibold" panose="020B0702040204020203" pitchFamily="34" charset="0"/>
              </a:defRPr>
            </a:pPr>
            <a:endParaRPr lang="sv-SE"/>
          </a:p>
        </c:txPr>
        <c:crossAx val="533070608"/>
        <c:crosses val="autoZero"/>
        <c:crossBetween val="between"/>
      </c:valAx>
      <c:valAx>
        <c:axId val="159715535"/>
        <c:scaling>
          <c:orientation val="minMax"/>
        </c:scaling>
        <c:delete val="0"/>
        <c:axPos val="r"/>
        <c:numFmt formatCode="#,##0" sourceLinked="0"/>
        <c:majorTickMark val="out"/>
        <c:minorTickMark val="none"/>
        <c:tickLblPos val="nextTo"/>
        <c:spPr>
          <a:noFill/>
          <a:ln>
            <a:solidFill>
              <a:sysClr val="windowText" lastClr="000000"/>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Segoe UI Semibold" panose="020B0702040204020203" pitchFamily="34" charset="0"/>
                <a:ea typeface="+mn-ea"/>
                <a:cs typeface="Segoe UI Semibold" panose="020B0702040204020203" pitchFamily="34" charset="0"/>
              </a:defRPr>
            </a:pPr>
            <a:endParaRPr lang="sv-SE"/>
          </a:p>
        </c:txPr>
        <c:crossAx val="436514399"/>
        <c:crosses val="max"/>
        <c:crossBetween val="between"/>
      </c:valAx>
      <c:catAx>
        <c:axId val="436514399"/>
        <c:scaling>
          <c:orientation val="minMax"/>
        </c:scaling>
        <c:delete val="1"/>
        <c:axPos val="b"/>
        <c:majorTickMark val="out"/>
        <c:minorTickMark val="none"/>
        <c:tickLblPos val="nextTo"/>
        <c:crossAx val="159715535"/>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Segoe UI Semibold" panose="020B0702040204020203" pitchFamily="34" charset="0"/>
              <a:ea typeface="+mn-ea"/>
              <a:cs typeface="Segoe UI Semibold" panose="020B0702040204020203" pitchFamily="34" charset="0"/>
            </a:defRPr>
          </a:pPr>
          <a:endParaRPr lang="sv-SE"/>
        </a:p>
      </c:txPr>
    </c:legend>
    <c:plotVisOnly val="1"/>
    <c:dispBlanksAs val="gap"/>
    <c:showDLblsOverMax val="0"/>
  </c:chart>
  <c:spPr>
    <a:solidFill>
      <a:schemeClr val="bg1"/>
    </a:solidFill>
    <a:ln w="9525" cap="flat" cmpd="sng" algn="ctr">
      <a:noFill/>
      <a:round/>
    </a:ln>
    <a:effectLst/>
  </c:spPr>
  <c:txPr>
    <a:bodyPr/>
    <a:lstStyle/>
    <a:p>
      <a:pPr>
        <a:defRPr sz="900">
          <a:solidFill>
            <a:sysClr val="windowText" lastClr="000000"/>
          </a:solidFill>
          <a:latin typeface="Segoe UI Semibold" panose="020B0702040204020203" pitchFamily="34" charset="0"/>
          <a:cs typeface="Segoe UI Semibold" panose="020B0702040204020203" pitchFamily="34" charset="0"/>
        </a:defRPr>
      </a:pPr>
      <a:endParaRPr lang="sv-SE"/>
    </a:p>
  </c:txPr>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clustered"/>
        <c:varyColors val="0"/>
        <c:ser>
          <c:idx val="0"/>
          <c:order val="0"/>
          <c:tx>
            <c:strRef>
              <c:f>'Data Dia14'!$B$9</c:f>
              <c:strCache>
                <c:ptCount val="1"/>
                <c:pt idx="0">
                  <c:v>Antal skador </c:v>
                </c:pt>
              </c:strCache>
            </c:strRef>
          </c:tx>
          <c:spPr>
            <a:solidFill>
              <a:srgbClr val="6679BB"/>
            </a:solidFill>
            <a:ln>
              <a:noFill/>
            </a:ln>
            <a:effectLst/>
          </c:spPr>
          <c:invertIfNegative val="0"/>
          <c:cat>
            <c:strRef>
              <c:f>'Data Dia14'!$A$10:$A$18</c:f>
              <c:strCache>
                <c:ptCount val="9"/>
                <c:pt idx="0">
                  <c:v>Glasrutor</c:v>
                </c:pt>
                <c:pt idx="1">
                  <c:v>Vagnskada</c:v>
                </c:pt>
                <c:pt idx="2">
                  <c:v>Räddning</c:v>
                </c:pt>
                <c:pt idx="3">
                  <c:v>Maskin</c:v>
                </c:pt>
                <c:pt idx="4">
                  <c:v>Stöld och inbrott</c:v>
                </c:pt>
                <c:pt idx="5">
                  <c:v>Allrisk</c:v>
                </c:pt>
                <c:pt idx="6">
                  <c:v>Brand</c:v>
                </c:pt>
                <c:pt idx="7">
                  <c:v>Rättsskydd</c:v>
                </c:pt>
                <c:pt idx="8">
                  <c:v>Ej fördelningsbart</c:v>
                </c:pt>
              </c:strCache>
            </c:strRef>
          </c:cat>
          <c:val>
            <c:numRef>
              <c:f>'Data Dia14'!$B$10:$B$18</c:f>
              <c:numCache>
                <c:formatCode>#,##0</c:formatCode>
                <c:ptCount val="9"/>
                <c:pt idx="0">
                  <c:v>718.19</c:v>
                </c:pt>
                <c:pt idx="1">
                  <c:v>381.22500000000002</c:v>
                </c:pt>
                <c:pt idx="2">
                  <c:v>153.465</c:v>
                </c:pt>
                <c:pt idx="3">
                  <c:v>70.980999999999995</c:v>
                </c:pt>
                <c:pt idx="4">
                  <c:v>23.643000000000001</c:v>
                </c:pt>
                <c:pt idx="5">
                  <c:v>24.413</c:v>
                </c:pt>
                <c:pt idx="6">
                  <c:v>7.5890000000000004</c:v>
                </c:pt>
                <c:pt idx="7" formatCode="0">
                  <c:v>0.496</c:v>
                </c:pt>
                <c:pt idx="8" formatCode="0">
                  <c:v>314.911</c:v>
                </c:pt>
              </c:numCache>
            </c:numRef>
          </c:val>
          <c:extLst>
            <c:ext xmlns:c16="http://schemas.microsoft.com/office/drawing/2014/chart" uri="{C3380CC4-5D6E-409C-BE32-E72D297353CC}">
              <c16:uniqueId val="{00000000-CA71-4E07-ADC6-2A904451BA5D}"/>
            </c:ext>
          </c:extLst>
        </c:ser>
        <c:dLbls>
          <c:showLegendKey val="0"/>
          <c:showVal val="0"/>
          <c:showCatName val="0"/>
          <c:showSerName val="0"/>
          <c:showPercent val="0"/>
          <c:showBubbleSize val="0"/>
        </c:dLbls>
        <c:gapWidth val="80"/>
        <c:axId val="533070608"/>
        <c:axId val="533070936"/>
      </c:barChart>
      <c:lineChart>
        <c:grouping val="standard"/>
        <c:varyColors val="0"/>
        <c:ser>
          <c:idx val="1"/>
          <c:order val="1"/>
          <c:tx>
            <c:strRef>
              <c:f>'Data Dia14'!$C$9</c:f>
              <c:strCache>
                <c:ptCount val="1"/>
                <c:pt idx="0">
                  <c:v>Utbetalda ersättningar (höger axel)</c:v>
                </c:pt>
              </c:strCache>
            </c:strRef>
          </c:tx>
          <c:spPr>
            <a:ln w="22225" cap="rnd">
              <a:solidFill>
                <a:sysClr val="windowText" lastClr="000000"/>
              </a:solidFill>
              <a:prstDash val="dash"/>
              <a:round/>
            </a:ln>
            <a:effectLst/>
          </c:spPr>
          <c:marker>
            <c:symbol val="circle"/>
            <c:size val="6"/>
            <c:spPr>
              <a:solidFill>
                <a:sysClr val="windowText" lastClr="000000"/>
              </a:solidFill>
              <a:ln w="9525">
                <a:noFill/>
              </a:ln>
              <a:effectLst/>
            </c:spPr>
          </c:marker>
          <c:cat>
            <c:strRef>
              <c:f>'Data Dia14'!$A$10:$A$18</c:f>
              <c:strCache>
                <c:ptCount val="9"/>
                <c:pt idx="0">
                  <c:v>Glasrutor</c:v>
                </c:pt>
                <c:pt idx="1">
                  <c:v>Vagnskada</c:v>
                </c:pt>
                <c:pt idx="2">
                  <c:v>Räddning</c:v>
                </c:pt>
                <c:pt idx="3">
                  <c:v>Maskin</c:v>
                </c:pt>
                <c:pt idx="4">
                  <c:v>Stöld och inbrott</c:v>
                </c:pt>
                <c:pt idx="5">
                  <c:v>Allrisk</c:v>
                </c:pt>
                <c:pt idx="6">
                  <c:v>Brand</c:v>
                </c:pt>
                <c:pt idx="7">
                  <c:v>Rättsskydd</c:v>
                </c:pt>
                <c:pt idx="8">
                  <c:v>Ej fördelningsbart</c:v>
                </c:pt>
              </c:strCache>
            </c:strRef>
          </c:cat>
          <c:val>
            <c:numRef>
              <c:f>'Data Dia14'!$C$10:$C$18</c:f>
              <c:numCache>
                <c:formatCode>#,##0.00</c:formatCode>
                <c:ptCount val="9"/>
                <c:pt idx="0">
                  <c:v>3.4312266459999998</c:v>
                </c:pt>
                <c:pt idx="1">
                  <c:v>10.032646024</c:v>
                </c:pt>
                <c:pt idx="2">
                  <c:v>0.401635613</c:v>
                </c:pt>
                <c:pt idx="3">
                  <c:v>1.1873098820000001</c:v>
                </c:pt>
                <c:pt idx="4">
                  <c:v>0.82286068999999995</c:v>
                </c:pt>
                <c:pt idx="5">
                  <c:v>0.102948187</c:v>
                </c:pt>
                <c:pt idx="6">
                  <c:v>0.62888362200000003</c:v>
                </c:pt>
                <c:pt idx="7">
                  <c:v>2.0188431E-2</c:v>
                </c:pt>
                <c:pt idx="8">
                  <c:v>1.579158668</c:v>
                </c:pt>
              </c:numCache>
            </c:numRef>
          </c:val>
          <c:smooth val="1"/>
          <c:extLst>
            <c:ext xmlns:c16="http://schemas.microsoft.com/office/drawing/2014/chart" uri="{C3380CC4-5D6E-409C-BE32-E72D297353CC}">
              <c16:uniqueId val="{00000001-CA71-4E07-ADC6-2A904451BA5D}"/>
            </c:ext>
          </c:extLst>
        </c:ser>
        <c:dLbls>
          <c:showLegendKey val="0"/>
          <c:showVal val="0"/>
          <c:showCatName val="0"/>
          <c:showSerName val="0"/>
          <c:showPercent val="0"/>
          <c:showBubbleSize val="0"/>
        </c:dLbls>
        <c:marker val="1"/>
        <c:smooth val="0"/>
        <c:axId val="216330143"/>
        <c:axId val="159614735"/>
      </c:lineChart>
      <c:catAx>
        <c:axId val="533070608"/>
        <c:scaling>
          <c:orientation val="minMax"/>
        </c:scaling>
        <c:delete val="0"/>
        <c:axPos val="b"/>
        <c:numFmt formatCode="General" sourceLinked="1"/>
        <c:majorTickMark val="none"/>
        <c:minorTickMark val="none"/>
        <c:tickLblPos val="low"/>
        <c:spPr>
          <a:noFill/>
          <a:ln w="9525"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Segoe UI Semibold" panose="020B0702040204020203" pitchFamily="34" charset="0"/>
                <a:ea typeface="+mn-ea"/>
                <a:cs typeface="Segoe UI Semibold" panose="020B0702040204020203" pitchFamily="34" charset="0"/>
              </a:defRPr>
            </a:pPr>
            <a:endParaRPr lang="sv-SE"/>
          </a:p>
        </c:txPr>
        <c:crossAx val="533070936"/>
        <c:crosses val="autoZero"/>
        <c:auto val="1"/>
        <c:lblAlgn val="ctr"/>
        <c:lblOffset val="100"/>
        <c:noMultiLvlLbl val="0"/>
      </c:catAx>
      <c:valAx>
        <c:axId val="53307093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Segoe UI Semibold" panose="020B0702040204020203" pitchFamily="34" charset="0"/>
                <a:ea typeface="+mn-ea"/>
                <a:cs typeface="Segoe UI Semibold" panose="020B0702040204020203" pitchFamily="34" charset="0"/>
              </a:defRPr>
            </a:pPr>
            <a:endParaRPr lang="sv-SE"/>
          </a:p>
        </c:txPr>
        <c:crossAx val="533070608"/>
        <c:crosses val="autoZero"/>
        <c:crossBetween val="between"/>
      </c:valAx>
      <c:valAx>
        <c:axId val="159614735"/>
        <c:scaling>
          <c:orientation val="minMax"/>
        </c:scaling>
        <c:delete val="0"/>
        <c:axPos val="r"/>
        <c:numFmt formatCode="#,##0" sourceLinked="0"/>
        <c:majorTickMark val="out"/>
        <c:minorTickMark val="none"/>
        <c:tickLblPos val="nextTo"/>
        <c:spPr>
          <a:noFill/>
          <a:ln>
            <a:solidFill>
              <a:sysClr val="windowText" lastClr="000000"/>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Segoe UI Semibold" panose="020B0702040204020203" pitchFamily="34" charset="0"/>
                <a:ea typeface="+mn-ea"/>
                <a:cs typeface="Segoe UI Semibold" panose="020B0702040204020203" pitchFamily="34" charset="0"/>
              </a:defRPr>
            </a:pPr>
            <a:endParaRPr lang="sv-SE"/>
          </a:p>
        </c:txPr>
        <c:crossAx val="216330143"/>
        <c:crosses val="max"/>
        <c:crossBetween val="between"/>
      </c:valAx>
      <c:catAx>
        <c:axId val="216330143"/>
        <c:scaling>
          <c:orientation val="minMax"/>
        </c:scaling>
        <c:delete val="1"/>
        <c:axPos val="b"/>
        <c:numFmt formatCode="General" sourceLinked="1"/>
        <c:majorTickMark val="out"/>
        <c:minorTickMark val="none"/>
        <c:tickLblPos val="nextTo"/>
        <c:crossAx val="159614735"/>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Segoe UI Semibold" panose="020B0702040204020203" pitchFamily="34" charset="0"/>
              <a:ea typeface="+mn-ea"/>
              <a:cs typeface="Segoe UI Semibold" panose="020B0702040204020203" pitchFamily="34" charset="0"/>
            </a:defRPr>
          </a:pPr>
          <a:endParaRPr lang="sv-SE"/>
        </a:p>
      </c:txPr>
    </c:legend>
    <c:plotVisOnly val="1"/>
    <c:dispBlanksAs val="gap"/>
    <c:showDLblsOverMax val="0"/>
  </c:chart>
  <c:spPr>
    <a:solidFill>
      <a:schemeClr val="bg1"/>
    </a:solidFill>
    <a:ln w="9525" cap="flat" cmpd="sng" algn="ctr">
      <a:noFill/>
      <a:round/>
    </a:ln>
    <a:effectLst/>
  </c:spPr>
  <c:txPr>
    <a:bodyPr/>
    <a:lstStyle/>
    <a:p>
      <a:pPr>
        <a:defRPr sz="900">
          <a:solidFill>
            <a:sysClr val="windowText" lastClr="000000"/>
          </a:solidFill>
          <a:latin typeface="Segoe UI Semibold" panose="020B0702040204020203" pitchFamily="34" charset="0"/>
          <a:cs typeface="Segoe UI Semibold" panose="020B0702040204020203" pitchFamily="34" charset="0"/>
        </a:defRPr>
      </a:pPr>
      <a:endParaRPr lang="sv-SE"/>
    </a:p>
  </c:txPr>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clustered"/>
        <c:varyColors val="0"/>
        <c:ser>
          <c:idx val="1"/>
          <c:order val="1"/>
          <c:tx>
            <c:strRef>
              <c:f>'Data Dia 15'!$C$8</c:f>
              <c:strCache>
                <c:ptCount val="1"/>
                <c:pt idx="0">
                  <c:v>Antal skadade personer</c:v>
                </c:pt>
              </c:strCache>
            </c:strRef>
          </c:tx>
          <c:spPr>
            <a:solidFill>
              <a:srgbClr val="6679BB"/>
            </a:solidFill>
            <a:ln>
              <a:noFill/>
            </a:ln>
            <a:effectLst/>
          </c:spPr>
          <c:invertIfNegative val="0"/>
          <c:cat>
            <c:strRef>
              <c:f>'Data Dia 15'!$A$9:$A$44</c:f>
              <c:strCache>
                <c:ptCount val="3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strCache>
            </c:strRef>
          </c:cat>
          <c:val>
            <c:numRef>
              <c:f>'Data Dia 15'!$C$9:$C$44</c:f>
              <c:numCache>
                <c:formatCode>General</c:formatCode>
                <c:ptCount val="36"/>
                <c:pt idx="0">
                  <c:v>33613</c:v>
                </c:pt>
                <c:pt idx="1">
                  <c:v>34414</c:v>
                </c:pt>
                <c:pt idx="2">
                  <c:v>34006</c:v>
                </c:pt>
                <c:pt idx="3">
                  <c:v>34685</c:v>
                </c:pt>
                <c:pt idx="4">
                  <c:v>38113</c:v>
                </c:pt>
                <c:pt idx="5">
                  <c:v>39883</c:v>
                </c:pt>
                <c:pt idx="6">
                  <c:v>39802</c:v>
                </c:pt>
                <c:pt idx="7">
                  <c:v>40888</c:v>
                </c:pt>
                <c:pt idx="8">
                  <c:v>43132</c:v>
                </c:pt>
                <c:pt idx="9">
                  <c:v>50496</c:v>
                </c:pt>
                <c:pt idx="10">
                  <c:v>45183</c:v>
                </c:pt>
                <c:pt idx="11">
                  <c:v>47316</c:v>
                </c:pt>
                <c:pt idx="12">
                  <c:v>47341</c:v>
                </c:pt>
                <c:pt idx="13">
                  <c:v>45086</c:v>
                </c:pt>
                <c:pt idx="14">
                  <c:v>42974</c:v>
                </c:pt>
                <c:pt idx="15">
                  <c:v>41644</c:v>
                </c:pt>
                <c:pt idx="16">
                  <c:v>39063</c:v>
                </c:pt>
                <c:pt idx="17">
                  <c:v>34482</c:v>
                </c:pt>
                <c:pt idx="18">
                  <c:v>31522</c:v>
                </c:pt>
                <c:pt idx="19">
                  <c:v>30711</c:v>
                </c:pt>
                <c:pt idx="20">
                  <c:v>31803</c:v>
                </c:pt>
                <c:pt idx="21">
                  <c:v>29069</c:v>
                </c:pt>
                <c:pt idx="22">
                  <c:v>37631</c:v>
                </c:pt>
                <c:pt idx="23">
                  <c:v>34992</c:v>
                </c:pt>
                <c:pt idx="24">
                  <c:v>34051</c:v>
                </c:pt>
                <c:pt idx="25">
                  <c:v>33792</c:v>
                </c:pt>
                <c:pt idx="26">
                  <c:v>34720</c:v>
                </c:pt>
                <c:pt idx="27">
                  <c:v>33075</c:v>
                </c:pt>
                <c:pt idx="28">
                  <c:v>30340</c:v>
                </c:pt>
                <c:pt idx="29">
                  <c:v>27669</c:v>
                </c:pt>
                <c:pt idx="30">
                  <c:v>27753</c:v>
                </c:pt>
                <c:pt idx="31">
                  <c:v>28549</c:v>
                </c:pt>
                <c:pt idx="32">
                  <c:v>27043</c:v>
                </c:pt>
                <c:pt idx="33">
                  <c:v>25593</c:v>
                </c:pt>
                <c:pt idx="34">
                  <c:v>27049</c:v>
                </c:pt>
                <c:pt idx="35">
                  <c:v>25059</c:v>
                </c:pt>
              </c:numCache>
            </c:numRef>
          </c:val>
          <c:extLst>
            <c:ext xmlns:c16="http://schemas.microsoft.com/office/drawing/2014/chart" uri="{C3380CC4-5D6E-409C-BE32-E72D297353CC}">
              <c16:uniqueId val="{00000000-F9DA-4FEE-A2F3-9D7A41E6D338}"/>
            </c:ext>
          </c:extLst>
        </c:ser>
        <c:dLbls>
          <c:showLegendKey val="0"/>
          <c:showVal val="0"/>
          <c:showCatName val="0"/>
          <c:showSerName val="0"/>
          <c:showPercent val="0"/>
          <c:showBubbleSize val="0"/>
        </c:dLbls>
        <c:gapWidth val="80"/>
        <c:axId val="533070608"/>
        <c:axId val="533070936"/>
      </c:barChart>
      <c:lineChart>
        <c:grouping val="standard"/>
        <c:varyColors val="0"/>
        <c:ser>
          <c:idx val="0"/>
          <c:order val="0"/>
          <c:tx>
            <c:strRef>
              <c:f>'Data Dia 15'!$B$8</c:f>
              <c:strCache>
                <c:ptCount val="1"/>
                <c:pt idx="0">
                  <c:v>Antal omkomna personer (höger axel)</c:v>
                </c:pt>
              </c:strCache>
            </c:strRef>
          </c:tx>
          <c:spPr>
            <a:ln w="28575" cap="rnd">
              <a:solidFill>
                <a:srgbClr val="FFD478"/>
              </a:solidFill>
              <a:round/>
            </a:ln>
            <a:effectLst/>
          </c:spPr>
          <c:marker>
            <c:symbol val="none"/>
          </c:marker>
          <c:cat>
            <c:strRef>
              <c:f>'Data Dia 15'!$A$9:$A$44</c:f>
              <c:strCache>
                <c:ptCount val="3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strCache>
            </c:strRef>
          </c:cat>
          <c:val>
            <c:numRef>
              <c:f>'Data Dia 15'!$B$9:$B$44</c:f>
              <c:numCache>
                <c:formatCode>General</c:formatCode>
                <c:ptCount val="36"/>
                <c:pt idx="0">
                  <c:v>703</c:v>
                </c:pt>
                <c:pt idx="1">
                  <c:v>725</c:v>
                </c:pt>
                <c:pt idx="2">
                  <c:v>704</c:v>
                </c:pt>
                <c:pt idx="3">
                  <c:v>606</c:v>
                </c:pt>
                <c:pt idx="4">
                  <c:v>541</c:v>
                </c:pt>
                <c:pt idx="5">
                  <c:v>527</c:v>
                </c:pt>
                <c:pt idx="6">
                  <c:v>487</c:v>
                </c:pt>
                <c:pt idx="7">
                  <c:v>563</c:v>
                </c:pt>
                <c:pt idx="8">
                  <c:v>497</c:v>
                </c:pt>
                <c:pt idx="9">
                  <c:v>579</c:v>
                </c:pt>
                <c:pt idx="10">
                  <c:v>551</c:v>
                </c:pt>
                <c:pt idx="11">
                  <c:v>513</c:v>
                </c:pt>
                <c:pt idx="12">
                  <c:v>449</c:v>
                </c:pt>
                <c:pt idx="13">
                  <c:v>452</c:v>
                </c:pt>
                <c:pt idx="14">
                  <c:v>427</c:v>
                </c:pt>
                <c:pt idx="15">
                  <c:v>403</c:v>
                </c:pt>
                <c:pt idx="16">
                  <c:v>406</c:v>
                </c:pt>
                <c:pt idx="17">
                  <c:v>424</c:v>
                </c:pt>
                <c:pt idx="18">
                  <c:v>316</c:v>
                </c:pt>
                <c:pt idx="19">
                  <c:v>296</c:v>
                </c:pt>
                <c:pt idx="20">
                  <c:v>297</c:v>
                </c:pt>
                <c:pt idx="21">
                  <c:v>250</c:v>
                </c:pt>
                <c:pt idx="22">
                  <c:v>257</c:v>
                </c:pt>
                <c:pt idx="23">
                  <c:v>257</c:v>
                </c:pt>
                <c:pt idx="24">
                  <c:v>285</c:v>
                </c:pt>
                <c:pt idx="25">
                  <c:v>261</c:v>
                </c:pt>
                <c:pt idx="26">
                  <c:v>249</c:v>
                </c:pt>
                <c:pt idx="27">
                  <c:v>232</c:v>
                </c:pt>
                <c:pt idx="28">
                  <c:v>318</c:v>
                </c:pt>
                <c:pt idx="29">
                  <c:v>207</c:v>
                </c:pt>
                <c:pt idx="30">
                  <c:v>177</c:v>
                </c:pt>
                <c:pt idx="31">
                  <c:v>187</c:v>
                </c:pt>
                <c:pt idx="32">
                  <c:v>175</c:v>
                </c:pt>
                <c:pt idx="33">
                  <c:v>192</c:v>
                </c:pt>
                <c:pt idx="34">
                  <c:v>163</c:v>
                </c:pt>
                <c:pt idx="35">
                  <c:v>185</c:v>
                </c:pt>
              </c:numCache>
            </c:numRef>
          </c:val>
          <c:smooth val="0"/>
          <c:extLst>
            <c:ext xmlns:c16="http://schemas.microsoft.com/office/drawing/2014/chart" uri="{C3380CC4-5D6E-409C-BE32-E72D297353CC}">
              <c16:uniqueId val="{00000001-F9DA-4FEE-A2F3-9D7A41E6D338}"/>
            </c:ext>
          </c:extLst>
        </c:ser>
        <c:dLbls>
          <c:showLegendKey val="0"/>
          <c:showVal val="0"/>
          <c:showCatName val="0"/>
          <c:showSerName val="0"/>
          <c:showPercent val="0"/>
          <c:showBubbleSize val="0"/>
        </c:dLbls>
        <c:marker val="1"/>
        <c:smooth val="0"/>
        <c:axId val="443583551"/>
        <c:axId val="159612335"/>
      </c:lineChart>
      <c:catAx>
        <c:axId val="533070608"/>
        <c:scaling>
          <c:orientation val="minMax"/>
        </c:scaling>
        <c:delete val="0"/>
        <c:axPos val="b"/>
        <c:numFmt formatCode="General" sourceLinked="1"/>
        <c:majorTickMark val="none"/>
        <c:minorTickMark val="none"/>
        <c:tickLblPos val="low"/>
        <c:spPr>
          <a:noFill/>
          <a:ln w="9525"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Segoe UI Semibold" panose="020B0702040204020203" pitchFamily="34" charset="0"/>
                <a:ea typeface="+mn-ea"/>
                <a:cs typeface="Segoe UI Semibold" panose="020B0702040204020203" pitchFamily="34" charset="0"/>
              </a:defRPr>
            </a:pPr>
            <a:endParaRPr lang="sv-SE"/>
          </a:p>
        </c:txPr>
        <c:crossAx val="533070936"/>
        <c:crosses val="autoZero"/>
        <c:auto val="1"/>
        <c:lblAlgn val="ctr"/>
        <c:lblOffset val="100"/>
        <c:noMultiLvlLbl val="0"/>
      </c:catAx>
      <c:valAx>
        <c:axId val="533070936"/>
        <c:scaling>
          <c:orientation val="minMax"/>
          <c:max val="80000"/>
        </c:scaling>
        <c:delete val="0"/>
        <c:axPos val="l"/>
        <c:majorGridlines>
          <c:spPr>
            <a:ln w="9525" cap="flat" cmpd="sng" algn="ctr">
              <a:solidFill>
                <a:schemeClr val="tx1">
                  <a:lumMod val="15000"/>
                  <a:lumOff val="85000"/>
                </a:schemeClr>
              </a:solidFill>
              <a:round/>
            </a:ln>
            <a:effectLst/>
          </c:spPr>
        </c:majorGridlines>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Segoe UI Semibold" panose="020B0702040204020203" pitchFamily="34" charset="0"/>
                <a:ea typeface="+mn-ea"/>
                <a:cs typeface="Segoe UI Semibold" panose="020B0702040204020203" pitchFamily="34" charset="0"/>
              </a:defRPr>
            </a:pPr>
            <a:endParaRPr lang="sv-SE"/>
          </a:p>
        </c:txPr>
        <c:crossAx val="533070608"/>
        <c:crosses val="autoZero"/>
        <c:crossBetween val="between"/>
      </c:valAx>
      <c:valAx>
        <c:axId val="159612335"/>
        <c:scaling>
          <c:orientation val="minMax"/>
        </c:scaling>
        <c:delete val="0"/>
        <c:axPos val="r"/>
        <c:numFmt formatCode="General" sourceLinked="1"/>
        <c:majorTickMark val="out"/>
        <c:minorTickMark val="none"/>
        <c:tickLblPos val="nextTo"/>
        <c:spPr>
          <a:noFill/>
          <a:ln>
            <a:solidFill>
              <a:sysClr val="windowText" lastClr="000000"/>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Segoe UI Semibold" panose="020B0702040204020203" pitchFamily="34" charset="0"/>
                <a:ea typeface="+mn-ea"/>
                <a:cs typeface="Segoe UI Semibold" panose="020B0702040204020203" pitchFamily="34" charset="0"/>
              </a:defRPr>
            </a:pPr>
            <a:endParaRPr lang="sv-SE"/>
          </a:p>
        </c:txPr>
        <c:crossAx val="443583551"/>
        <c:crosses val="max"/>
        <c:crossBetween val="between"/>
      </c:valAx>
      <c:catAx>
        <c:axId val="443583551"/>
        <c:scaling>
          <c:orientation val="minMax"/>
        </c:scaling>
        <c:delete val="1"/>
        <c:axPos val="b"/>
        <c:numFmt formatCode="General" sourceLinked="1"/>
        <c:majorTickMark val="out"/>
        <c:minorTickMark val="none"/>
        <c:tickLblPos val="nextTo"/>
        <c:crossAx val="159612335"/>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Segoe UI Semibold" panose="020B0702040204020203" pitchFamily="34" charset="0"/>
              <a:ea typeface="+mn-ea"/>
              <a:cs typeface="Segoe UI Semibold" panose="020B0702040204020203" pitchFamily="34" charset="0"/>
            </a:defRPr>
          </a:pPr>
          <a:endParaRPr lang="sv-SE"/>
        </a:p>
      </c:txPr>
    </c:legend>
    <c:plotVisOnly val="1"/>
    <c:dispBlanksAs val="gap"/>
    <c:showDLblsOverMax val="0"/>
  </c:chart>
  <c:spPr>
    <a:solidFill>
      <a:schemeClr val="bg1"/>
    </a:solidFill>
    <a:ln w="9525" cap="flat" cmpd="sng" algn="ctr">
      <a:noFill/>
      <a:round/>
    </a:ln>
    <a:effectLst/>
  </c:spPr>
  <c:txPr>
    <a:bodyPr/>
    <a:lstStyle/>
    <a:p>
      <a:pPr>
        <a:defRPr sz="900">
          <a:solidFill>
            <a:sysClr val="windowText" lastClr="000000"/>
          </a:solidFill>
          <a:latin typeface="Segoe UI Semibold" panose="020B0702040204020203" pitchFamily="34" charset="0"/>
          <a:cs typeface="Segoe UI Semibold" panose="020B0702040204020203" pitchFamily="34" charset="0"/>
        </a:defRPr>
      </a:pPr>
      <a:endParaRPr lang="sv-SE"/>
    </a:p>
  </c:txPr>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clustered"/>
        <c:varyColors val="0"/>
        <c:ser>
          <c:idx val="0"/>
          <c:order val="0"/>
          <c:spPr>
            <a:solidFill>
              <a:srgbClr val="6679BB"/>
            </a:solidFill>
            <a:ln>
              <a:noFill/>
            </a:ln>
            <a:effectLst/>
          </c:spPr>
          <c:invertIfNegative val="0"/>
          <c:cat>
            <c:strRef>
              <c:f>'Data Dia 16'!$A$9:$A$18</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'Data Dia 16'!$E$9:$E$18</c:f>
              <c:numCache>
                <c:formatCode>#,##0</c:formatCode>
                <c:ptCount val="10"/>
                <c:pt idx="0">
                  <c:v>46908386273</c:v>
                </c:pt>
                <c:pt idx="1">
                  <c:v>38607670755</c:v>
                </c:pt>
                <c:pt idx="2">
                  <c:v>37090663400</c:v>
                </c:pt>
                <c:pt idx="3">
                  <c:v>35288468097</c:v>
                </c:pt>
                <c:pt idx="4">
                  <c:v>33394256774</c:v>
                </c:pt>
                <c:pt idx="5">
                  <c:v>33256372128</c:v>
                </c:pt>
                <c:pt idx="6">
                  <c:v>30677738374</c:v>
                </c:pt>
                <c:pt idx="7">
                  <c:v>26842186125</c:v>
                </c:pt>
                <c:pt idx="8">
                  <c:v>23592423623</c:v>
                </c:pt>
                <c:pt idx="9">
                  <c:v>22145684381</c:v>
                </c:pt>
              </c:numCache>
            </c:numRef>
          </c:val>
          <c:extLst>
            <c:ext xmlns:c16="http://schemas.microsoft.com/office/drawing/2014/chart" uri="{C3380CC4-5D6E-409C-BE32-E72D297353CC}">
              <c16:uniqueId val="{00000000-5685-4B47-B9BA-D80C215EBD18}"/>
            </c:ext>
          </c:extLst>
        </c:ser>
        <c:dLbls>
          <c:showLegendKey val="0"/>
          <c:showVal val="0"/>
          <c:showCatName val="0"/>
          <c:showSerName val="0"/>
          <c:showPercent val="0"/>
          <c:showBubbleSize val="0"/>
        </c:dLbls>
        <c:gapWidth val="80"/>
        <c:axId val="533070608"/>
        <c:axId val="533070936"/>
      </c:barChart>
      <c:catAx>
        <c:axId val="533070608"/>
        <c:scaling>
          <c:orientation val="minMax"/>
        </c:scaling>
        <c:delete val="0"/>
        <c:axPos val="b"/>
        <c:numFmt formatCode="General" sourceLinked="1"/>
        <c:majorTickMark val="none"/>
        <c:minorTickMark val="none"/>
        <c:tickLblPos val="low"/>
        <c:spPr>
          <a:noFill/>
          <a:ln w="9525"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Segoe UI Semibold" panose="020B0702040204020203" pitchFamily="34" charset="0"/>
                <a:ea typeface="+mn-ea"/>
                <a:cs typeface="Segoe UI Semibold" panose="020B0702040204020203" pitchFamily="34" charset="0"/>
              </a:defRPr>
            </a:pPr>
            <a:endParaRPr lang="sv-SE"/>
          </a:p>
        </c:txPr>
        <c:crossAx val="533070936"/>
        <c:crosses val="autoZero"/>
        <c:auto val="1"/>
        <c:lblAlgn val="ctr"/>
        <c:lblOffset val="100"/>
        <c:noMultiLvlLbl val="0"/>
      </c:catAx>
      <c:valAx>
        <c:axId val="53307093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Segoe UI Semibold" panose="020B0702040204020203" pitchFamily="34" charset="0"/>
                <a:ea typeface="+mn-ea"/>
                <a:cs typeface="Segoe UI Semibold" panose="020B0702040204020203" pitchFamily="34" charset="0"/>
              </a:defRPr>
            </a:pPr>
            <a:endParaRPr lang="sv-SE"/>
          </a:p>
        </c:txPr>
        <c:crossAx val="533070608"/>
        <c:crosses val="autoZero"/>
        <c:crossBetween val="between"/>
        <c:dispUnits>
          <c:builtInUnit val="billions"/>
        </c:dispUnits>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900">
          <a:solidFill>
            <a:sysClr val="windowText" lastClr="000000"/>
          </a:solidFill>
          <a:latin typeface="Segoe UI Semibold" panose="020B0702040204020203" pitchFamily="34" charset="0"/>
          <a:cs typeface="Segoe UI Semibold" panose="020B0702040204020203" pitchFamily="34" charset="0"/>
        </a:defRPr>
      </a:pPr>
      <a:endParaRPr lang="sv-SE"/>
    </a:p>
  </c:txPr>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clustered"/>
        <c:varyColors val="0"/>
        <c:ser>
          <c:idx val="0"/>
          <c:order val="0"/>
          <c:tx>
            <c:strRef>
              <c:f>'Data Dia 17'!$B$9</c:f>
              <c:strCache>
                <c:ptCount val="1"/>
                <c:pt idx="0">
                  <c:v>Antal skador</c:v>
                </c:pt>
              </c:strCache>
            </c:strRef>
          </c:tx>
          <c:spPr>
            <a:solidFill>
              <a:srgbClr val="6679BB"/>
            </a:solidFill>
            <a:ln>
              <a:noFill/>
            </a:ln>
            <a:effectLst/>
          </c:spPr>
          <c:invertIfNegative val="0"/>
          <c:cat>
            <c:strRef>
              <c:f>'Data Dia 17'!$A$10:$A$19</c:f>
              <c:strCache>
                <c:ptCount val="10"/>
                <c:pt idx="0">
                  <c:v>Allrisk</c:v>
                </c:pt>
                <c:pt idx="1">
                  <c:v>Resa</c:v>
                </c:pt>
                <c:pt idx="2">
                  <c:v>Inbrott och stöld</c:v>
                </c:pt>
                <c:pt idx="3">
                  <c:v>Vattenskada</c:v>
                </c:pt>
                <c:pt idx="4">
                  <c:v>Maskinskada</c:v>
                </c:pt>
                <c:pt idx="5">
                  <c:v>Ansvars- och rättsskydd</c:v>
                </c:pt>
                <c:pt idx="6">
                  <c:v>Brand och åska</c:v>
                </c:pt>
                <c:pt idx="7">
                  <c:v>Naturskador</c:v>
                </c:pt>
                <c:pt idx="8">
                  <c:v>Rån och överfall</c:v>
                </c:pt>
                <c:pt idx="9">
                  <c:v>Övrigt</c:v>
                </c:pt>
              </c:strCache>
            </c:strRef>
          </c:cat>
          <c:val>
            <c:numRef>
              <c:f>'Data Dia 17'!$B$10:$B$19</c:f>
              <c:numCache>
                <c:formatCode>#,##0</c:formatCode>
                <c:ptCount val="10"/>
                <c:pt idx="0">
                  <c:v>229896</c:v>
                </c:pt>
                <c:pt idx="1">
                  <c:v>100186</c:v>
                </c:pt>
                <c:pt idx="2">
                  <c:v>68384</c:v>
                </c:pt>
                <c:pt idx="3">
                  <c:v>69526</c:v>
                </c:pt>
                <c:pt idx="4">
                  <c:v>68004</c:v>
                </c:pt>
                <c:pt idx="5">
                  <c:v>36716</c:v>
                </c:pt>
                <c:pt idx="6">
                  <c:v>20628</c:v>
                </c:pt>
                <c:pt idx="7">
                  <c:v>25754</c:v>
                </c:pt>
                <c:pt idx="8">
                  <c:v>3800</c:v>
                </c:pt>
                <c:pt idx="9">
                  <c:v>82657</c:v>
                </c:pt>
              </c:numCache>
            </c:numRef>
          </c:val>
          <c:extLst>
            <c:ext xmlns:c16="http://schemas.microsoft.com/office/drawing/2014/chart" uri="{C3380CC4-5D6E-409C-BE32-E72D297353CC}">
              <c16:uniqueId val="{00000000-93E9-4560-93BD-BD34FD120CA1}"/>
            </c:ext>
          </c:extLst>
        </c:ser>
        <c:dLbls>
          <c:showLegendKey val="0"/>
          <c:showVal val="0"/>
          <c:showCatName val="0"/>
          <c:showSerName val="0"/>
          <c:showPercent val="0"/>
          <c:showBubbleSize val="0"/>
        </c:dLbls>
        <c:gapWidth val="80"/>
        <c:axId val="533070608"/>
        <c:axId val="533070936"/>
      </c:barChart>
      <c:lineChart>
        <c:grouping val="standard"/>
        <c:varyColors val="0"/>
        <c:ser>
          <c:idx val="1"/>
          <c:order val="1"/>
          <c:tx>
            <c:strRef>
              <c:f>'Data Dia 17'!$C$9</c:f>
              <c:strCache>
                <c:ptCount val="1"/>
                <c:pt idx="0">
                  <c:v>Skadebelopp (höger axel)</c:v>
                </c:pt>
              </c:strCache>
            </c:strRef>
          </c:tx>
          <c:spPr>
            <a:ln w="19050" cap="rnd">
              <a:solidFill>
                <a:sysClr val="windowText" lastClr="000000"/>
              </a:solidFill>
              <a:prstDash val="dash"/>
              <a:round/>
            </a:ln>
            <a:effectLst/>
          </c:spPr>
          <c:marker>
            <c:symbol val="circle"/>
            <c:size val="6"/>
            <c:spPr>
              <a:solidFill>
                <a:sysClr val="windowText" lastClr="000000"/>
              </a:solidFill>
              <a:ln w="9525">
                <a:noFill/>
              </a:ln>
              <a:effectLst/>
            </c:spPr>
          </c:marker>
          <c:cat>
            <c:strRef>
              <c:f>'Data Dia 17'!$A$10:$A$19</c:f>
              <c:strCache>
                <c:ptCount val="10"/>
                <c:pt idx="0">
                  <c:v>Allrisk</c:v>
                </c:pt>
                <c:pt idx="1">
                  <c:v>Resa</c:v>
                </c:pt>
                <c:pt idx="2">
                  <c:v>Inbrott och stöld</c:v>
                </c:pt>
                <c:pt idx="3">
                  <c:v>Vattenskada</c:v>
                </c:pt>
                <c:pt idx="4">
                  <c:v>Maskinskada</c:v>
                </c:pt>
                <c:pt idx="5">
                  <c:v>Ansvars- och rättsskydd</c:v>
                </c:pt>
                <c:pt idx="6">
                  <c:v>Brand och åska</c:v>
                </c:pt>
                <c:pt idx="7">
                  <c:v>Naturskador</c:v>
                </c:pt>
                <c:pt idx="8">
                  <c:v>Rån och överfall</c:v>
                </c:pt>
                <c:pt idx="9">
                  <c:v>Övrigt</c:v>
                </c:pt>
              </c:strCache>
            </c:strRef>
          </c:cat>
          <c:val>
            <c:numRef>
              <c:f>'Data Dia 17'!$C$10:$C$19</c:f>
              <c:numCache>
                <c:formatCode>#\ ##0.0</c:formatCode>
                <c:ptCount val="10"/>
                <c:pt idx="0">
                  <c:v>1.242193678</c:v>
                </c:pt>
                <c:pt idx="1">
                  <c:v>1.570896589</c:v>
                </c:pt>
                <c:pt idx="2">
                  <c:v>0.99743881899999998</c:v>
                </c:pt>
                <c:pt idx="3">
                  <c:v>4.5990597329999998</c:v>
                </c:pt>
                <c:pt idx="4">
                  <c:v>0.95340472700000001</c:v>
                </c:pt>
                <c:pt idx="5">
                  <c:v>1.8230965020000001</c:v>
                </c:pt>
                <c:pt idx="6">
                  <c:v>6.3656129339999996</c:v>
                </c:pt>
                <c:pt idx="7">
                  <c:v>1.560165408</c:v>
                </c:pt>
                <c:pt idx="8">
                  <c:v>5.3609556000000003E-2</c:v>
                </c:pt>
                <c:pt idx="9">
                  <c:v>2.4479750139999998</c:v>
                </c:pt>
              </c:numCache>
            </c:numRef>
          </c:val>
          <c:smooth val="1"/>
          <c:extLst>
            <c:ext xmlns:c16="http://schemas.microsoft.com/office/drawing/2014/chart" uri="{C3380CC4-5D6E-409C-BE32-E72D297353CC}">
              <c16:uniqueId val="{00000001-93E9-4560-93BD-BD34FD120CA1}"/>
            </c:ext>
          </c:extLst>
        </c:ser>
        <c:dLbls>
          <c:showLegendKey val="0"/>
          <c:showVal val="0"/>
          <c:showCatName val="0"/>
          <c:showSerName val="0"/>
          <c:showPercent val="0"/>
          <c:showBubbleSize val="0"/>
        </c:dLbls>
        <c:marker val="1"/>
        <c:smooth val="0"/>
        <c:axId val="454170927"/>
        <c:axId val="159754415"/>
      </c:lineChart>
      <c:catAx>
        <c:axId val="533070608"/>
        <c:scaling>
          <c:orientation val="minMax"/>
        </c:scaling>
        <c:delete val="0"/>
        <c:axPos val="b"/>
        <c:numFmt formatCode="General" sourceLinked="1"/>
        <c:majorTickMark val="none"/>
        <c:minorTickMark val="none"/>
        <c:tickLblPos val="low"/>
        <c:spPr>
          <a:noFill/>
          <a:ln w="9525"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Segoe UI Semibold" panose="020B0702040204020203" pitchFamily="34" charset="0"/>
                <a:ea typeface="+mn-ea"/>
                <a:cs typeface="Segoe UI Semibold" panose="020B0702040204020203" pitchFamily="34" charset="0"/>
              </a:defRPr>
            </a:pPr>
            <a:endParaRPr lang="sv-SE"/>
          </a:p>
        </c:txPr>
        <c:crossAx val="533070936"/>
        <c:crosses val="autoZero"/>
        <c:auto val="1"/>
        <c:lblAlgn val="ctr"/>
        <c:lblOffset val="100"/>
        <c:noMultiLvlLbl val="0"/>
      </c:catAx>
      <c:valAx>
        <c:axId val="53307093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Segoe UI Semibold" panose="020B0702040204020203" pitchFamily="34" charset="0"/>
                <a:ea typeface="+mn-ea"/>
                <a:cs typeface="Segoe UI Semibold" panose="020B0702040204020203" pitchFamily="34" charset="0"/>
              </a:defRPr>
            </a:pPr>
            <a:endParaRPr lang="sv-SE"/>
          </a:p>
        </c:txPr>
        <c:crossAx val="533070608"/>
        <c:crosses val="autoZero"/>
        <c:crossBetween val="between"/>
      </c:valAx>
      <c:valAx>
        <c:axId val="159754415"/>
        <c:scaling>
          <c:orientation val="minMax"/>
          <c:max val="8"/>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Segoe UI Semibold" panose="020B0702040204020203" pitchFamily="34" charset="0"/>
                <a:ea typeface="+mn-ea"/>
                <a:cs typeface="Segoe UI Semibold" panose="020B0702040204020203" pitchFamily="34" charset="0"/>
              </a:defRPr>
            </a:pPr>
            <a:endParaRPr lang="sv-SE"/>
          </a:p>
        </c:txPr>
        <c:crossAx val="454170927"/>
        <c:crosses val="max"/>
        <c:crossBetween val="between"/>
      </c:valAx>
      <c:catAx>
        <c:axId val="454170927"/>
        <c:scaling>
          <c:orientation val="minMax"/>
        </c:scaling>
        <c:delete val="1"/>
        <c:axPos val="b"/>
        <c:numFmt formatCode="General" sourceLinked="1"/>
        <c:majorTickMark val="out"/>
        <c:minorTickMark val="none"/>
        <c:tickLblPos val="nextTo"/>
        <c:crossAx val="159754415"/>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Segoe UI Semibold" panose="020B0702040204020203" pitchFamily="34" charset="0"/>
              <a:ea typeface="+mn-ea"/>
              <a:cs typeface="Segoe UI Semibold" panose="020B0702040204020203" pitchFamily="34" charset="0"/>
            </a:defRPr>
          </a:pPr>
          <a:endParaRPr lang="sv-SE"/>
        </a:p>
      </c:txPr>
    </c:legend>
    <c:plotVisOnly val="1"/>
    <c:dispBlanksAs val="gap"/>
    <c:showDLblsOverMax val="0"/>
  </c:chart>
  <c:spPr>
    <a:solidFill>
      <a:schemeClr val="bg1"/>
    </a:solidFill>
    <a:ln w="9525" cap="flat" cmpd="sng" algn="ctr">
      <a:noFill/>
      <a:round/>
    </a:ln>
    <a:effectLst/>
  </c:spPr>
  <c:txPr>
    <a:bodyPr/>
    <a:lstStyle/>
    <a:p>
      <a:pPr>
        <a:defRPr sz="900">
          <a:solidFill>
            <a:sysClr val="windowText" lastClr="000000"/>
          </a:solidFill>
          <a:latin typeface="Segoe UI Semibold" panose="020B0702040204020203" pitchFamily="34" charset="0"/>
          <a:cs typeface="Segoe UI Semibold" panose="020B0702040204020203" pitchFamily="34" charset="0"/>
        </a:defRPr>
      </a:pPr>
      <a:endParaRPr lang="sv-SE"/>
    </a:p>
  </c:txPr>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1425694444444441E-2"/>
          <c:y val="1.7647058823529412E-2"/>
          <c:w val="0.87785147058823532"/>
          <c:h val="0.63519261297157137"/>
        </c:manualLayout>
      </c:layout>
      <c:barChart>
        <c:barDir val="col"/>
        <c:grouping val="clustered"/>
        <c:varyColors val="0"/>
        <c:ser>
          <c:idx val="0"/>
          <c:order val="0"/>
          <c:tx>
            <c:strRef>
              <c:f>'Data Dia 17'!$B$9</c:f>
              <c:strCache>
                <c:ptCount val="1"/>
                <c:pt idx="0">
                  <c:v>Antal skador</c:v>
                </c:pt>
              </c:strCache>
            </c:strRef>
          </c:tx>
          <c:spPr>
            <a:solidFill>
              <a:schemeClr val="accent1"/>
            </a:solidFill>
            <a:ln>
              <a:noFill/>
            </a:ln>
            <a:effectLst/>
          </c:spPr>
          <c:invertIfNegative val="0"/>
          <c:cat>
            <c:strRef>
              <c:f>'Data Dia 17'!$A$10:$A$19</c:f>
              <c:strCache>
                <c:ptCount val="10"/>
                <c:pt idx="0">
                  <c:v>Allrisk</c:v>
                </c:pt>
                <c:pt idx="1">
                  <c:v>Resa</c:v>
                </c:pt>
                <c:pt idx="2">
                  <c:v>Inbrott och stöld</c:v>
                </c:pt>
                <c:pt idx="3">
                  <c:v>Vattenskada</c:v>
                </c:pt>
                <c:pt idx="4">
                  <c:v>Maskinskada</c:v>
                </c:pt>
                <c:pt idx="5">
                  <c:v>Ansvars- och rättsskydd</c:v>
                </c:pt>
                <c:pt idx="6">
                  <c:v>Brand och åska</c:v>
                </c:pt>
                <c:pt idx="7">
                  <c:v>Naturskador</c:v>
                </c:pt>
                <c:pt idx="8">
                  <c:v>Rån och överfall</c:v>
                </c:pt>
                <c:pt idx="9">
                  <c:v>Övrigt</c:v>
                </c:pt>
              </c:strCache>
            </c:strRef>
          </c:cat>
          <c:val>
            <c:numRef>
              <c:f>'Data Dia 17'!$B$10:$B$19</c:f>
              <c:numCache>
                <c:formatCode>#,##0</c:formatCode>
                <c:ptCount val="10"/>
                <c:pt idx="0">
                  <c:v>229896</c:v>
                </c:pt>
                <c:pt idx="1">
                  <c:v>100186</c:v>
                </c:pt>
                <c:pt idx="2">
                  <c:v>68384</c:v>
                </c:pt>
                <c:pt idx="3">
                  <c:v>69526</c:v>
                </c:pt>
                <c:pt idx="4">
                  <c:v>68004</c:v>
                </c:pt>
                <c:pt idx="5">
                  <c:v>36716</c:v>
                </c:pt>
                <c:pt idx="6">
                  <c:v>20628</c:v>
                </c:pt>
                <c:pt idx="7">
                  <c:v>25754</c:v>
                </c:pt>
                <c:pt idx="8">
                  <c:v>3800</c:v>
                </c:pt>
                <c:pt idx="9">
                  <c:v>82657</c:v>
                </c:pt>
              </c:numCache>
            </c:numRef>
          </c:val>
          <c:extLst>
            <c:ext xmlns:c16="http://schemas.microsoft.com/office/drawing/2014/chart" uri="{C3380CC4-5D6E-409C-BE32-E72D297353CC}">
              <c16:uniqueId val="{00000000-BBDF-4383-BE5D-DE8B399D95B6}"/>
            </c:ext>
          </c:extLst>
        </c:ser>
        <c:dLbls>
          <c:showLegendKey val="0"/>
          <c:showVal val="0"/>
          <c:showCatName val="0"/>
          <c:showSerName val="0"/>
          <c:showPercent val="0"/>
          <c:showBubbleSize val="0"/>
        </c:dLbls>
        <c:gapWidth val="80"/>
        <c:axId val="394808272"/>
        <c:axId val="394816592"/>
      </c:barChart>
      <c:scatterChart>
        <c:scatterStyle val="smoothMarker"/>
        <c:varyColors val="0"/>
        <c:ser>
          <c:idx val="1"/>
          <c:order val="1"/>
          <c:tx>
            <c:strRef>
              <c:f>'Data Dia 17'!$C$9</c:f>
              <c:strCache>
                <c:ptCount val="1"/>
                <c:pt idx="0">
                  <c:v>Skadebelopp (höger axel)</c:v>
                </c:pt>
              </c:strCache>
            </c:strRef>
          </c:tx>
          <c:spPr>
            <a:ln w="12700" cap="rnd">
              <a:solidFill>
                <a:schemeClr val="tx1"/>
              </a:solidFill>
              <a:prstDash val="dash"/>
              <a:round/>
            </a:ln>
            <a:effectLst/>
          </c:spPr>
          <c:marker>
            <c:symbol val="circle"/>
            <c:size val="5"/>
            <c:spPr>
              <a:solidFill>
                <a:schemeClr val="tx1"/>
              </a:solidFill>
              <a:ln w="9525">
                <a:solidFill>
                  <a:schemeClr val="tx1"/>
                </a:solidFill>
              </a:ln>
              <a:effectLst/>
            </c:spPr>
          </c:marker>
          <c:xVal>
            <c:strRef>
              <c:f>'Data Dia 17'!$A$10:$A$19</c:f>
              <c:strCache>
                <c:ptCount val="10"/>
                <c:pt idx="0">
                  <c:v>Allrisk</c:v>
                </c:pt>
                <c:pt idx="1">
                  <c:v>Resa</c:v>
                </c:pt>
                <c:pt idx="2">
                  <c:v>Inbrott och stöld</c:v>
                </c:pt>
                <c:pt idx="3">
                  <c:v>Vattenskada</c:v>
                </c:pt>
                <c:pt idx="4">
                  <c:v>Maskinskada</c:v>
                </c:pt>
                <c:pt idx="5">
                  <c:v>Ansvars- och rättsskydd</c:v>
                </c:pt>
                <c:pt idx="6">
                  <c:v>Brand och åska</c:v>
                </c:pt>
                <c:pt idx="7">
                  <c:v>Naturskador</c:v>
                </c:pt>
                <c:pt idx="8">
                  <c:v>Rån och överfall</c:v>
                </c:pt>
                <c:pt idx="9">
                  <c:v>Övrigt</c:v>
                </c:pt>
              </c:strCache>
            </c:strRef>
          </c:xVal>
          <c:yVal>
            <c:numRef>
              <c:f>'Data Dia 17'!$C$10:$C$19</c:f>
              <c:numCache>
                <c:formatCode>#\ ##0.0</c:formatCode>
                <c:ptCount val="10"/>
                <c:pt idx="0">
                  <c:v>1.242193678</c:v>
                </c:pt>
                <c:pt idx="1">
                  <c:v>1.570896589</c:v>
                </c:pt>
                <c:pt idx="2">
                  <c:v>0.99743881899999998</c:v>
                </c:pt>
                <c:pt idx="3">
                  <c:v>4.5990597329999998</c:v>
                </c:pt>
                <c:pt idx="4">
                  <c:v>0.95340472700000001</c:v>
                </c:pt>
                <c:pt idx="5">
                  <c:v>1.8230965020000001</c:v>
                </c:pt>
                <c:pt idx="6">
                  <c:v>6.3656129339999996</c:v>
                </c:pt>
                <c:pt idx="7">
                  <c:v>1.560165408</c:v>
                </c:pt>
                <c:pt idx="8">
                  <c:v>5.3609556000000003E-2</c:v>
                </c:pt>
                <c:pt idx="9">
                  <c:v>2.4479750139999998</c:v>
                </c:pt>
              </c:numCache>
            </c:numRef>
          </c:yVal>
          <c:smooth val="1"/>
          <c:extLst>
            <c:ext xmlns:c16="http://schemas.microsoft.com/office/drawing/2014/chart" uri="{C3380CC4-5D6E-409C-BE32-E72D297353CC}">
              <c16:uniqueId val="{00000001-BBDF-4383-BE5D-DE8B399D95B6}"/>
            </c:ext>
          </c:extLst>
        </c:ser>
        <c:dLbls>
          <c:showLegendKey val="0"/>
          <c:showVal val="0"/>
          <c:showCatName val="0"/>
          <c:showSerName val="0"/>
          <c:showPercent val="0"/>
          <c:showBubbleSize val="0"/>
        </c:dLbls>
        <c:axId val="546522720"/>
        <c:axId val="546514816"/>
      </c:scatterChart>
      <c:catAx>
        <c:axId val="394808272"/>
        <c:scaling>
          <c:orientation val="minMax"/>
        </c:scaling>
        <c:delete val="0"/>
        <c:axPos val="b"/>
        <c:numFmt formatCode="General" sourceLinked="1"/>
        <c:majorTickMark val="none"/>
        <c:minorTickMark val="none"/>
        <c:tickLblPos val="nextTo"/>
        <c:spPr>
          <a:noFill/>
          <a:ln w="6350"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Roboto" panose="02000000000000000000" pitchFamily="2" charset="0"/>
                <a:cs typeface="Verdana" panose="020B0604030504040204" pitchFamily="34" charset="0"/>
              </a:defRPr>
            </a:pPr>
            <a:endParaRPr lang="sv-SE"/>
          </a:p>
        </c:txPr>
        <c:crossAx val="394816592"/>
        <c:crosses val="autoZero"/>
        <c:auto val="1"/>
        <c:lblAlgn val="ctr"/>
        <c:lblOffset val="100"/>
        <c:noMultiLvlLbl val="0"/>
      </c:catAx>
      <c:valAx>
        <c:axId val="39481659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out"/>
        <c:minorTickMark val="none"/>
        <c:tickLblPos val="nextTo"/>
        <c:spPr>
          <a:noFill/>
          <a:ln w="6350">
            <a:solidFill>
              <a:schemeClr val="tx1"/>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Roboto" panose="02000000000000000000" pitchFamily="2" charset="0"/>
                <a:cs typeface="Verdana" panose="020B0604030504040204" pitchFamily="34" charset="0"/>
              </a:defRPr>
            </a:pPr>
            <a:endParaRPr lang="sv-SE"/>
          </a:p>
        </c:txPr>
        <c:crossAx val="394808272"/>
        <c:crosses val="autoZero"/>
        <c:crossBetween val="between"/>
      </c:valAx>
      <c:valAx>
        <c:axId val="546514816"/>
        <c:scaling>
          <c:orientation val="minMax"/>
          <c:max val="8"/>
          <c:min val="0"/>
        </c:scaling>
        <c:delete val="0"/>
        <c:axPos val="r"/>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Roboto" panose="02000000000000000000" pitchFamily="2" charset="0"/>
                <a:cs typeface="Verdana" panose="020B0604030504040204" pitchFamily="34" charset="0"/>
              </a:defRPr>
            </a:pPr>
            <a:endParaRPr lang="sv-SE"/>
          </a:p>
        </c:txPr>
        <c:crossAx val="546522720"/>
        <c:crosses val="max"/>
        <c:crossBetween val="midCat"/>
      </c:valAx>
      <c:valAx>
        <c:axId val="546522720"/>
        <c:scaling>
          <c:orientation val="minMax"/>
        </c:scaling>
        <c:delete val="1"/>
        <c:axPos val="b"/>
        <c:numFmt formatCode="General" sourceLinked="1"/>
        <c:majorTickMark val="out"/>
        <c:minorTickMark val="none"/>
        <c:tickLblPos val="nextTo"/>
        <c:crossAx val="546514816"/>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Roboto" panose="02000000000000000000" pitchFamily="2" charset="0"/>
              <a:cs typeface="Verdana" panose="020B0604030504040204" pitchFamily="34" charset="0"/>
            </a:defRPr>
          </a:pPr>
          <a:endParaRPr lang="sv-SE"/>
        </a:p>
      </c:txPr>
    </c:legend>
    <c:plotVisOnly val="1"/>
    <c:dispBlanksAs val="gap"/>
    <c:showDLblsOverMax val="0"/>
  </c:chart>
  <c:spPr>
    <a:noFill/>
    <a:ln w="9525" cap="flat" cmpd="sng" algn="ctr">
      <a:noFill/>
      <a:round/>
    </a:ln>
    <a:effectLst/>
  </c:spPr>
  <c:txPr>
    <a:bodyPr/>
    <a:lstStyle/>
    <a:p>
      <a:pPr>
        <a:defRPr sz="900">
          <a:solidFill>
            <a:sysClr val="windowText" lastClr="000000"/>
          </a:solidFill>
          <a:latin typeface="+mn-lt"/>
          <a:ea typeface="Roboto" panose="02000000000000000000" pitchFamily="2" charset="0"/>
          <a:cs typeface="Verdana" panose="020B0604030504040204" pitchFamily="34" charset="0"/>
        </a:defRPr>
      </a:pPr>
      <a:endParaRPr lang="sv-SE"/>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lineChart>
        <c:grouping val="standard"/>
        <c:varyColors val="0"/>
        <c:ser>
          <c:idx val="1"/>
          <c:order val="0"/>
          <c:tx>
            <c:strRef>
              <c:f>'Data Dia 18'!$A$10</c:f>
              <c:strCache>
                <c:ptCount val="1"/>
                <c:pt idx="0">
                  <c:v>Inbrott och stöld, bostäder</c:v>
                </c:pt>
              </c:strCache>
            </c:strRef>
          </c:tx>
          <c:spPr>
            <a:ln w="28575" cap="rnd">
              <a:solidFill>
                <a:srgbClr val="6679BB"/>
              </a:solidFill>
              <a:round/>
            </a:ln>
            <a:effectLst/>
          </c:spPr>
          <c:marker>
            <c:symbol val="none"/>
          </c:marker>
          <c:cat>
            <c:numRef>
              <c:f>'Data Dia 18'!$B$9:$K$9</c:f>
              <c:numCache>
                <c:formatCode>0</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'Data Dia 18'!$B$10:$K$10</c:f>
              <c:numCache>
                <c:formatCode>#,##0</c:formatCode>
                <c:ptCount val="10"/>
                <c:pt idx="0">
                  <c:v>63052</c:v>
                </c:pt>
                <c:pt idx="1">
                  <c:v>59577</c:v>
                </c:pt>
                <c:pt idx="2">
                  <c:v>53430</c:v>
                </c:pt>
                <c:pt idx="3">
                  <c:v>52116</c:v>
                </c:pt>
                <c:pt idx="4">
                  <c:v>43129</c:v>
                </c:pt>
                <c:pt idx="5">
                  <c:v>37355</c:v>
                </c:pt>
                <c:pt idx="6">
                  <c:v>41080</c:v>
                </c:pt>
                <c:pt idx="7">
                  <c:v>37169</c:v>
                </c:pt>
                <c:pt idx="8">
                  <c:v>37562</c:v>
                </c:pt>
                <c:pt idx="9">
                  <c:v>32115</c:v>
                </c:pt>
              </c:numCache>
            </c:numRef>
          </c:val>
          <c:smooth val="0"/>
          <c:extLst>
            <c:ext xmlns:c16="http://schemas.microsoft.com/office/drawing/2014/chart" uri="{C3380CC4-5D6E-409C-BE32-E72D297353CC}">
              <c16:uniqueId val="{00000000-B5CB-4FEE-9EF0-D7180E6BDC94}"/>
            </c:ext>
          </c:extLst>
        </c:ser>
        <c:ser>
          <c:idx val="2"/>
          <c:order val="1"/>
          <c:tx>
            <c:strRef>
              <c:f>'Data Dia 18'!$A$11</c:f>
              <c:strCache>
                <c:ptCount val="1"/>
                <c:pt idx="0">
                  <c:v>Cykelstöld</c:v>
                </c:pt>
              </c:strCache>
            </c:strRef>
          </c:tx>
          <c:spPr>
            <a:ln w="28575" cap="rnd">
              <a:solidFill>
                <a:srgbClr val="FFD478"/>
              </a:solidFill>
              <a:round/>
            </a:ln>
            <a:effectLst/>
          </c:spPr>
          <c:marker>
            <c:symbol val="none"/>
          </c:marker>
          <c:cat>
            <c:numRef>
              <c:f>'Data Dia 18'!$B$9:$K$9</c:f>
              <c:numCache>
                <c:formatCode>0</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'Data Dia 18'!$B$11:$K$11</c:f>
              <c:numCache>
                <c:formatCode>#,##0</c:formatCode>
                <c:ptCount val="10"/>
                <c:pt idx="0">
                  <c:v>36513</c:v>
                </c:pt>
                <c:pt idx="1">
                  <c:v>36185</c:v>
                </c:pt>
                <c:pt idx="2">
                  <c:v>39074</c:v>
                </c:pt>
                <c:pt idx="3">
                  <c:v>40104</c:v>
                </c:pt>
                <c:pt idx="4">
                  <c:v>44674</c:v>
                </c:pt>
                <c:pt idx="5">
                  <c:v>38689</c:v>
                </c:pt>
                <c:pt idx="6">
                  <c:v>40114</c:v>
                </c:pt>
                <c:pt idx="7">
                  <c:v>35166</c:v>
                </c:pt>
                <c:pt idx="8">
                  <c:v>35943</c:v>
                </c:pt>
                <c:pt idx="9">
                  <c:v>29803</c:v>
                </c:pt>
              </c:numCache>
            </c:numRef>
          </c:val>
          <c:smooth val="0"/>
          <c:extLst>
            <c:ext xmlns:c16="http://schemas.microsoft.com/office/drawing/2014/chart" uri="{C3380CC4-5D6E-409C-BE32-E72D297353CC}">
              <c16:uniqueId val="{00000001-B5CB-4FEE-9EF0-D7180E6BDC94}"/>
            </c:ext>
          </c:extLst>
        </c:ser>
        <c:ser>
          <c:idx val="3"/>
          <c:order val="2"/>
          <c:tx>
            <c:strRef>
              <c:f>'Data Dia 18'!$A$12</c:f>
              <c:strCache>
                <c:ptCount val="1"/>
                <c:pt idx="0">
                  <c:v>Inbrott och stöld, fordon</c:v>
                </c:pt>
              </c:strCache>
            </c:strRef>
          </c:tx>
          <c:spPr>
            <a:ln w="28575" cap="rnd">
              <a:solidFill>
                <a:srgbClr val="E93E84"/>
              </a:solidFill>
              <a:round/>
            </a:ln>
            <a:effectLst/>
          </c:spPr>
          <c:marker>
            <c:symbol val="none"/>
          </c:marker>
          <c:cat>
            <c:numRef>
              <c:f>'Data Dia 18'!$B$9:$K$9</c:f>
              <c:numCache>
                <c:formatCode>0</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'Data Dia 18'!$B$12:$K$12</c:f>
              <c:numCache>
                <c:formatCode>#,##0</c:formatCode>
                <c:ptCount val="10"/>
                <c:pt idx="0">
                  <c:v>38285</c:v>
                </c:pt>
                <c:pt idx="1">
                  <c:v>38283</c:v>
                </c:pt>
                <c:pt idx="2">
                  <c:v>34138</c:v>
                </c:pt>
                <c:pt idx="3">
                  <c:v>33388</c:v>
                </c:pt>
              </c:numCache>
            </c:numRef>
          </c:val>
          <c:smooth val="0"/>
          <c:extLst>
            <c:ext xmlns:c16="http://schemas.microsoft.com/office/drawing/2014/chart" uri="{C3380CC4-5D6E-409C-BE32-E72D297353CC}">
              <c16:uniqueId val="{00000002-B5CB-4FEE-9EF0-D7180E6BDC94}"/>
            </c:ext>
          </c:extLst>
        </c:ser>
        <c:ser>
          <c:idx val="4"/>
          <c:order val="3"/>
          <c:tx>
            <c:strRef>
              <c:f>'Data Dia 18'!$A$13</c:f>
              <c:strCache>
                <c:ptCount val="1"/>
                <c:pt idx="0">
                  <c:v>Inbrott och stöld, fordon 2</c:v>
                </c:pt>
              </c:strCache>
            </c:strRef>
          </c:tx>
          <c:spPr>
            <a:ln w="28575" cap="rnd">
              <a:solidFill>
                <a:srgbClr val="E93E84"/>
              </a:solidFill>
              <a:round/>
            </a:ln>
            <a:effectLst/>
          </c:spPr>
          <c:marker>
            <c:symbol val="none"/>
          </c:marker>
          <c:cat>
            <c:numRef>
              <c:f>'Data Dia 18'!$B$9:$K$9</c:f>
              <c:numCache>
                <c:formatCode>0</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'Data Dia 18'!$B$13:$K$13</c:f>
              <c:numCache>
                <c:formatCode>#,##0</c:formatCode>
                <c:ptCount val="10"/>
                <c:pt idx="4">
                  <c:v>39136</c:v>
                </c:pt>
                <c:pt idx="5">
                  <c:v>39239</c:v>
                </c:pt>
                <c:pt idx="6">
                  <c:v>40045</c:v>
                </c:pt>
                <c:pt idx="7">
                  <c:v>37469</c:v>
                </c:pt>
                <c:pt idx="8">
                  <c:v>28610</c:v>
                </c:pt>
                <c:pt idx="9">
                  <c:v>23643</c:v>
                </c:pt>
              </c:numCache>
            </c:numRef>
          </c:val>
          <c:smooth val="0"/>
          <c:extLst>
            <c:ext xmlns:c16="http://schemas.microsoft.com/office/drawing/2014/chart" uri="{C3380CC4-5D6E-409C-BE32-E72D297353CC}">
              <c16:uniqueId val="{00000003-B5CB-4FEE-9EF0-D7180E6BDC94}"/>
            </c:ext>
          </c:extLst>
        </c:ser>
        <c:ser>
          <c:idx val="5"/>
          <c:order val="4"/>
          <c:tx>
            <c:strRef>
              <c:f>'Data Dia 18'!$A$14</c:f>
              <c:strCache>
                <c:ptCount val="1"/>
                <c:pt idx="0">
                  <c:v>Inbrott och stöld, företag</c:v>
                </c:pt>
              </c:strCache>
            </c:strRef>
          </c:tx>
          <c:spPr>
            <a:ln w="28575" cap="rnd">
              <a:solidFill>
                <a:srgbClr val="C6DE89"/>
              </a:solidFill>
              <a:round/>
            </a:ln>
            <a:effectLst/>
          </c:spPr>
          <c:marker>
            <c:symbol val="none"/>
          </c:marker>
          <c:cat>
            <c:numRef>
              <c:f>'Data Dia 18'!$B$9:$K$9</c:f>
              <c:numCache>
                <c:formatCode>0</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'Data Dia 18'!$B$14:$K$14</c:f>
              <c:numCache>
                <c:formatCode>#,##0</c:formatCode>
                <c:ptCount val="10"/>
                <c:pt idx="0">
                  <c:v>8676</c:v>
                </c:pt>
                <c:pt idx="1">
                  <c:v>8863</c:v>
                </c:pt>
                <c:pt idx="2">
                  <c:v>8288</c:v>
                </c:pt>
                <c:pt idx="3">
                  <c:v>7269</c:v>
                </c:pt>
                <c:pt idx="4">
                  <c:v>7037</c:v>
                </c:pt>
                <c:pt idx="5">
                  <c:v>6143</c:v>
                </c:pt>
                <c:pt idx="6">
                  <c:v>6422</c:v>
                </c:pt>
                <c:pt idx="7">
                  <c:v>6805</c:v>
                </c:pt>
                <c:pt idx="8">
                  <c:v>5282</c:v>
                </c:pt>
                <c:pt idx="9">
                  <c:v>5270</c:v>
                </c:pt>
              </c:numCache>
            </c:numRef>
          </c:val>
          <c:smooth val="0"/>
          <c:extLst>
            <c:ext xmlns:c16="http://schemas.microsoft.com/office/drawing/2014/chart" uri="{C3380CC4-5D6E-409C-BE32-E72D297353CC}">
              <c16:uniqueId val="{00000004-B5CB-4FEE-9EF0-D7180E6BDC94}"/>
            </c:ext>
          </c:extLst>
        </c:ser>
        <c:ser>
          <c:idx val="6"/>
          <c:order val="5"/>
          <c:tx>
            <c:strRef>
              <c:f>'Data Dia 18'!$A$15</c:f>
              <c:strCache>
                <c:ptCount val="1"/>
                <c:pt idx="0">
                  <c:v>Rån och överfall</c:v>
                </c:pt>
              </c:strCache>
            </c:strRef>
          </c:tx>
          <c:spPr>
            <a:ln w="28575" cap="rnd">
              <a:solidFill>
                <a:srgbClr val="BBC6E5"/>
              </a:solidFill>
              <a:round/>
            </a:ln>
            <a:effectLst/>
          </c:spPr>
          <c:marker>
            <c:symbol val="none"/>
          </c:marker>
          <c:cat>
            <c:numRef>
              <c:f>'Data Dia 18'!$B$9:$K$9</c:f>
              <c:numCache>
                <c:formatCode>0</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'Data Dia 18'!$B$15:$K$15</c:f>
              <c:numCache>
                <c:formatCode>#,##0</c:formatCode>
                <c:ptCount val="10"/>
                <c:pt idx="0">
                  <c:v>7458</c:v>
                </c:pt>
                <c:pt idx="1">
                  <c:v>6758</c:v>
                </c:pt>
                <c:pt idx="2">
                  <c:v>6815</c:v>
                </c:pt>
                <c:pt idx="3">
                  <c:v>7068</c:v>
                </c:pt>
                <c:pt idx="4">
                  <c:v>5801</c:v>
                </c:pt>
                <c:pt idx="5">
                  <c:v>4835</c:v>
                </c:pt>
                <c:pt idx="6">
                  <c:v>4541</c:v>
                </c:pt>
                <c:pt idx="7">
                  <c:v>4714</c:v>
                </c:pt>
                <c:pt idx="8">
                  <c:v>4465</c:v>
                </c:pt>
                <c:pt idx="9">
                  <c:v>3800</c:v>
                </c:pt>
              </c:numCache>
            </c:numRef>
          </c:val>
          <c:smooth val="0"/>
          <c:extLst>
            <c:ext xmlns:c16="http://schemas.microsoft.com/office/drawing/2014/chart" uri="{C3380CC4-5D6E-409C-BE32-E72D297353CC}">
              <c16:uniqueId val="{00000005-B5CB-4FEE-9EF0-D7180E6BDC94}"/>
            </c:ext>
          </c:extLst>
        </c:ser>
        <c:ser>
          <c:idx val="7"/>
          <c:order val="6"/>
          <c:tx>
            <c:strRef>
              <c:f>'Data Dia 18'!$A$16</c:f>
              <c:strCache>
                <c:ptCount val="1"/>
                <c:pt idx="0">
                  <c:v>Inbrott och stöld, båtar mm</c:v>
                </c:pt>
              </c:strCache>
            </c:strRef>
          </c:tx>
          <c:spPr>
            <a:ln w="28575" cap="rnd">
              <a:solidFill>
                <a:sysClr val="window" lastClr="FFFFFF">
                  <a:lumMod val="85000"/>
                </a:sysClr>
              </a:solidFill>
              <a:round/>
            </a:ln>
            <a:effectLst/>
          </c:spPr>
          <c:marker>
            <c:symbol val="none"/>
          </c:marker>
          <c:cat>
            <c:numRef>
              <c:f>'Data Dia 18'!$B$9:$K$9</c:f>
              <c:numCache>
                <c:formatCode>0</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'Data Dia 18'!$B$16:$K$16</c:f>
              <c:numCache>
                <c:formatCode>#,##0</c:formatCode>
                <c:ptCount val="10"/>
                <c:pt idx="0">
                  <c:v>1592</c:v>
                </c:pt>
                <c:pt idx="1">
                  <c:v>2241</c:v>
                </c:pt>
                <c:pt idx="2">
                  <c:v>2349</c:v>
                </c:pt>
                <c:pt idx="3">
                  <c:v>1351</c:v>
                </c:pt>
                <c:pt idx="4">
                  <c:v>996</c:v>
                </c:pt>
                <c:pt idx="5">
                  <c:v>934</c:v>
                </c:pt>
                <c:pt idx="6">
                  <c:v>747</c:v>
                </c:pt>
                <c:pt idx="7">
                  <c:v>2029</c:v>
                </c:pt>
                <c:pt idx="8">
                  <c:v>899</c:v>
                </c:pt>
                <c:pt idx="9">
                  <c:v>1196</c:v>
                </c:pt>
              </c:numCache>
            </c:numRef>
          </c:val>
          <c:smooth val="0"/>
          <c:extLst>
            <c:ext xmlns:c16="http://schemas.microsoft.com/office/drawing/2014/chart" uri="{C3380CC4-5D6E-409C-BE32-E72D297353CC}">
              <c16:uniqueId val="{00000006-B5CB-4FEE-9EF0-D7180E6BDC94}"/>
            </c:ext>
          </c:extLst>
        </c:ser>
        <c:dLbls>
          <c:showLegendKey val="0"/>
          <c:showVal val="0"/>
          <c:showCatName val="0"/>
          <c:showSerName val="0"/>
          <c:showPercent val="0"/>
          <c:showBubbleSize val="0"/>
        </c:dLbls>
        <c:smooth val="0"/>
        <c:axId val="533070608"/>
        <c:axId val="533070936"/>
      </c:lineChart>
      <c:catAx>
        <c:axId val="533070608"/>
        <c:scaling>
          <c:orientation val="minMax"/>
        </c:scaling>
        <c:delete val="0"/>
        <c:axPos val="b"/>
        <c:numFmt formatCode="0" sourceLinked="1"/>
        <c:majorTickMark val="out"/>
        <c:minorTickMark val="none"/>
        <c:tickLblPos val="low"/>
        <c:spPr>
          <a:noFill/>
          <a:ln w="9525"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Segoe UI Semibold" panose="020B0702040204020203" pitchFamily="34" charset="0"/>
                <a:ea typeface="+mn-ea"/>
                <a:cs typeface="Segoe UI Semibold" panose="020B0702040204020203" pitchFamily="34" charset="0"/>
              </a:defRPr>
            </a:pPr>
            <a:endParaRPr lang="sv-SE"/>
          </a:p>
        </c:txPr>
        <c:crossAx val="533070936"/>
        <c:crosses val="autoZero"/>
        <c:auto val="1"/>
        <c:lblAlgn val="ctr"/>
        <c:lblOffset val="100"/>
        <c:noMultiLvlLbl val="0"/>
      </c:catAx>
      <c:valAx>
        <c:axId val="53307093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Segoe UI Semibold" panose="020B0702040204020203" pitchFamily="34" charset="0"/>
                <a:ea typeface="+mn-ea"/>
                <a:cs typeface="Segoe UI Semibold" panose="020B0702040204020203" pitchFamily="34" charset="0"/>
              </a:defRPr>
            </a:pPr>
            <a:endParaRPr lang="sv-SE"/>
          </a:p>
        </c:txPr>
        <c:crossAx val="533070608"/>
        <c:crosses val="autoZero"/>
        <c:crossBetween val="midCat"/>
      </c:valAx>
      <c:spPr>
        <a:noFill/>
        <a:ln>
          <a:noFill/>
        </a:ln>
        <a:effectLst/>
      </c:spPr>
    </c:plotArea>
    <c:legend>
      <c:legendPos val="b"/>
      <c:legendEntry>
        <c:idx val="3"/>
        <c:delete val="1"/>
      </c:legendEntry>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Segoe UI Semibold" panose="020B0702040204020203" pitchFamily="34" charset="0"/>
              <a:ea typeface="+mn-ea"/>
              <a:cs typeface="Segoe UI Semibold" panose="020B0702040204020203" pitchFamily="34" charset="0"/>
            </a:defRPr>
          </a:pPr>
          <a:endParaRPr lang="sv-SE"/>
        </a:p>
      </c:txPr>
    </c:legend>
    <c:plotVisOnly val="1"/>
    <c:dispBlanksAs val="gap"/>
    <c:showDLblsOverMax val="0"/>
  </c:chart>
  <c:spPr>
    <a:solidFill>
      <a:schemeClr val="bg1"/>
    </a:solidFill>
    <a:ln w="9525" cap="flat" cmpd="sng" algn="ctr">
      <a:noFill/>
      <a:round/>
    </a:ln>
    <a:effectLst/>
  </c:spPr>
  <c:txPr>
    <a:bodyPr/>
    <a:lstStyle/>
    <a:p>
      <a:pPr>
        <a:defRPr sz="900">
          <a:solidFill>
            <a:sysClr val="windowText" lastClr="000000"/>
          </a:solidFill>
          <a:latin typeface="Segoe UI Semibold" panose="020B0702040204020203" pitchFamily="34" charset="0"/>
          <a:cs typeface="Segoe UI Semibold" panose="020B0702040204020203" pitchFamily="34" charset="0"/>
        </a:defRPr>
      </a:pPr>
      <a:endParaRPr lang="sv-SE"/>
    </a:p>
  </c:txPr>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lineChart>
        <c:grouping val="standard"/>
        <c:varyColors val="0"/>
        <c:ser>
          <c:idx val="1"/>
          <c:order val="0"/>
          <c:tx>
            <c:strRef>
              <c:f>'Data Dia 19'!$A$10</c:f>
              <c:strCache>
                <c:ptCount val="1"/>
                <c:pt idx="0">
                  <c:v>Inbrott och stöld, bostäder</c:v>
                </c:pt>
              </c:strCache>
            </c:strRef>
          </c:tx>
          <c:spPr>
            <a:ln w="28575" cap="rnd">
              <a:solidFill>
                <a:srgbClr val="6679BB"/>
              </a:solidFill>
              <a:round/>
            </a:ln>
            <a:effectLst/>
          </c:spPr>
          <c:marker>
            <c:symbol val="none"/>
          </c:marker>
          <c:cat>
            <c:numRef>
              <c:f>'Data Dia 19'!$B$9:$K$9</c:f>
              <c:numCache>
                <c:formatCode>0</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'Data Dia 19'!$B$10:$K$10</c:f>
              <c:numCache>
                <c:formatCode>#\ ##0.0000</c:formatCode>
                <c:ptCount val="10"/>
                <c:pt idx="0">
                  <c:v>0.85912321999999997</c:v>
                </c:pt>
                <c:pt idx="1">
                  <c:v>1.0365660000000001</c:v>
                </c:pt>
                <c:pt idx="2">
                  <c:v>0.69647943800000001</c:v>
                </c:pt>
                <c:pt idx="3">
                  <c:v>0.61238355200000005</c:v>
                </c:pt>
                <c:pt idx="4">
                  <c:v>0.57195328999999995</c:v>
                </c:pt>
                <c:pt idx="5">
                  <c:v>0.49489462400000001</c:v>
                </c:pt>
                <c:pt idx="6">
                  <c:v>0.50547164607000006</c:v>
                </c:pt>
                <c:pt idx="7">
                  <c:v>0.48204085099999999</c:v>
                </c:pt>
                <c:pt idx="8">
                  <c:v>0.52360142499999995</c:v>
                </c:pt>
                <c:pt idx="9">
                  <c:v>0.450085862</c:v>
                </c:pt>
              </c:numCache>
            </c:numRef>
          </c:val>
          <c:smooth val="0"/>
          <c:extLst>
            <c:ext xmlns:c16="http://schemas.microsoft.com/office/drawing/2014/chart" uri="{C3380CC4-5D6E-409C-BE32-E72D297353CC}">
              <c16:uniqueId val="{00000000-32E5-4789-B1BD-5128587D3D3C}"/>
            </c:ext>
          </c:extLst>
        </c:ser>
        <c:ser>
          <c:idx val="2"/>
          <c:order val="1"/>
          <c:tx>
            <c:strRef>
              <c:f>'Data Dia 19'!$A$11</c:f>
              <c:strCache>
                <c:ptCount val="1"/>
                <c:pt idx="0">
                  <c:v>Cykelstöld</c:v>
                </c:pt>
              </c:strCache>
            </c:strRef>
          </c:tx>
          <c:spPr>
            <a:ln w="28575" cap="rnd">
              <a:solidFill>
                <a:srgbClr val="FFD478"/>
              </a:solidFill>
              <a:round/>
            </a:ln>
            <a:effectLst/>
          </c:spPr>
          <c:marker>
            <c:symbol val="none"/>
          </c:marker>
          <c:cat>
            <c:numRef>
              <c:f>'Data Dia 19'!$B$9:$K$9</c:f>
              <c:numCache>
                <c:formatCode>0</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'Data Dia 19'!$B$11:$K$11</c:f>
              <c:numCache>
                <c:formatCode>#\ ##0.0000</c:formatCode>
                <c:ptCount val="10"/>
                <c:pt idx="0">
                  <c:v>0.17191952299999999</c:v>
                </c:pt>
                <c:pt idx="1">
                  <c:v>0.14532400000000001</c:v>
                </c:pt>
                <c:pt idx="2">
                  <c:v>0.164971653</c:v>
                </c:pt>
                <c:pt idx="3">
                  <c:v>0.193419269</c:v>
                </c:pt>
                <c:pt idx="4">
                  <c:v>0.25026955000000001</c:v>
                </c:pt>
                <c:pt idx="5">
                  <c:v>0.22736196</c:v>
                </c:pt>
                <c:pt idx="6">
                  <c:v>0.24339864750000001</c:v>
                </c:pt>
                <c:pt idx="7">
                  <c:v>0.23191131300000001</c:v>
                </c:pt>
                <c:pt idx="8">
                  <c:v>0.23016803799999999</c:v>
                </c:pt>
                <c:pt idx="9">
                  <c:v>0.195395544</c:v>
                </c:pt>
              </c:numCache>
            </c:numRef>
          </c:val>
          <c:smooth val="0"/>
          <c:extLst>
            <c:ext xmlns:c16="http://schemas.microsoft.com/office/drawing/2014/chart" uri="{C3380CC4-5D6E-409C-BE32-E72D297353CC}">
              <c16:uniqueId val="{00000001-32E5-4789-B1BD-5128587D3D3C}"/>
            </c:ext>
          </c:extLst>
        </c:ser>
        <c:ser>
          <c:idx val="3"/>
          <c:order val="2"/>
          <c:tx>
            <c:strRef>
              <c:f>'Data Dia 19'!$A$12</c:f>
              <c:strCache>
                <c:ptCount val="1"/>
                <c:pt idx="0">
                  <c:v>Inbrott och stöld, fordon</c:v>
                </c:pt>
              </c:strCache>
            </c:strRef>
          </c:tx>
          <c:spPr>
            <a:ln w="28575" cap="rnd">
              <a:solidFill>
                <a:srgbClr val="E93E84"/>
              </a:solidFill>
              <a:round/>
            </a:ln>
            <a:effectLst/>
          </c:spPr>
          <c:marker>
            <c:symbol val="none"/>
          </c:marker>
          <c:cat>
            <c:numRef>
              <c:f>'Data Dia 19'!$B$9:$K$9</c:f>
              <c:numCache>
                <c:formatCode>0</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'Data Dia 19'!$B$12:$K$12</c:f>
              <c:numCache>
                <c:formatCode>#\ ##0.0000</c:formatCode>
                <c:ptCount val="10"/>
                <c:pt idx="0">
                  <c:v>0.87640663699999999</c:v>
                </c:pt>
                <c:pt idx="1">
                  <c:v>0.89785637900000004</c:v>
                </c:pt>
                <c:pt idx="2">
                  <c:v>0.82307121900000002</c:v>
                </c:pt>
                <c:pt idx="3">
                  <c:v>0.91152321800000002</c:v>
                </c:pt>
              </c:numCache>
            </c:numRef>
          </c:val>
          <c:smooth val="0"/>
          <c:extLst>
            <c:ext xmlns:c16="http://schemas.microsoft.com/office/drawing/2014/chart" uri="{C3380CC4-5D6E-409C-BE32-E72D297353CC}">
              <c16:uniqueId val="{00000002-32E5-4789-B1BD-5128587D3D3C}"/>
            </c:ext>
          </c:extLst>
        </c:ser>
        <c:ser>
          <c:idx val="4"/>
          <c:order val="3"/>
          <c:tx>
            <c:strRef>
              <c:f>'Data Dia 19'!$A$13</c:f>
              <c:strCache>
                <c:ptCount val="1"/>
                <c:pt idx="0">
                  <c:v>Inbrott och stöld, fordon 2</c:v>
                </c:pt>
              </c:strCache>
            </c:strRef>
          </c:tx>
          <c:spPr>
            <a:ln w="28575" cap="rnd">
              <a:solidFill>
                <a:srgbClr val="E93E84"/>
              </a:solidFill>
              <a:round/>
            </a:ln>
            <a:effectLst/>
          </c:spPr>
          <c:marker>
            <c:symbol val="none"/>
          </c:marker>
          <c:cat>
            <c:numRef>
              <c:f>'Data Dia 19'!$B$9:$K$9</c:f>
              <c:numCache>
                <c:formatCode>0</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'Data Dia 19'!$B$13:$K$13</c:f>
              <c:numCache>
                <c:formatCode>#\ ##0.0000</c:formatCode>
                <c:ptCount val="10"/>
                <c:pt idx="4">
                  <c:v>1.0177025909999999</c:v>
                </c:pt>
                <c:pt idx="5">
                  <c:v>0.971410306</c:v>
                </c:pt>
                <c:pt idx="6">
                  <c:v>1.0449406910000001</c:v>
                </c:pt>
                <c:pt idx="7">
                  <c:v>1.1247805794000001</c:v>
                </c:pt>
                <c:pt idx="8">
                  <c:v>1.0404224884000002</c:v>
                </c:pt>
                <c:pt idx="9">
                  <c:v>0.82286068999999995</c:v>
                </c:pt>
              </c:numCache>
            </c:numRef>
          </c:val>
          <c:smooth val="0"/>
          <c:extLst>
            <c:ext xmlns:c16="http://schemas.microsoft.com/office/drawing/2014/chart" uri="{C3380CC4-5D6E-409C-BE32-E72D297353CC}">
              <c16:uniqueId val="{00000003-32E5-4789-B1BD-5128587D3D3C}"/>
            </c:ext>
          </c:extLst>
        </c:ser>
        <c:ser>
          <c:idx val="5"/>
          <c:order val="4"/>
          <c:tx>
            <c:strRef>
              <c:f>'Data Dia 19'!$A$14</c:f>
              <c:strCache>
                <c:ptCount val="1"/>
                <c:pt idx="0">
                  <c:v>Inbrott och stöld, företag</c:v>
                </c:pt>
              </c:strCache>
            </c:strRef>
          </c:tx>
          <c:spPr>
            <a:ln w="28575" cap="rnd">
              <a:solidFill>
                <a:srgbClr val="C6DE89"/>
              </a:solidFill>
              <a:round/>
            </a:ln>
            <a:effectLst/>
          </c:spPr>
          <c:marker>
            <c:symbol val="none"/>
          </c:marker>
          <c:cat>
            <c:numRef>
              <c:f>'Data Dia 19'!$B$9:$K$9</c:f>
              <c:numCache>
                <c:formatCode>0</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'Data Dia 19'!$B$14:$K$14</c:f>
              <c:numCache>
                <c:formatCode>#\ ##0.0000</c:formatCode>
                <c:ptCount val="10"/>
                <c:pt idx="0">
                  <c:v>0.35293363</c:v>
                </c:pt>
                <c:pt idx="1">
                  <c:v>0.37043199999999998</c:v>
                </c:pt>
                <c:pt idx="2">
                  <c:v>0.36484424100000001</c:v>
                </c:pt>
                <c:pt idx="3">
                  <c:v>0.32843803199999999</c:v>
                </c:pt>
                <c:pt idx="4">
                  <c:v>0.33413312000000001</c:v>
                </c:pt>
                <c:pt idx="5">
                  <c:v>0.29812328999999999</c:v>
                </c:pt>
                <c:pt idx="6">
                  <c:v>0.40254477999999999</c:v>
                </c:pt>
                <c:pt idx="7">
                  <c:v>0.39444213500000003</c:v>
                </c:pt>
                <c:pt idx="8">
                  <c:v>0.24506071600000001</c:v>
                </c:pt>
                <c:pt idx="9">
                  <c:v>0.29077961000000002</c:v>
                </c:pt>
              </c:numCache>
            </c:numRef>
          </c:val>
          <c:smooth val="0"/>
          <c:extLst>
            <c:ext xmlns:c16="http://schemas.microsoft.com/office/drawing/2014/chart" uri="{C3380CC4-5D6E-409C-BE32-E72D297353CC}">
              <c16:uniqueId val="{00000004-32E5-4789-B1BD-5128587D3D3C}"/>
            </c:ext>
          </c:extLst>
        </c:ser>
        <c:ser>
          <c:idx val="6"/>
          <c:order val="5"/>
          <c:tx>
            <c:strRef>
              <c:f>'Data Dia 19'!$A$15</c:f>
              <c:strCache>
                <c:ptCount val="1"/>
                <c:pt idx="0">
                  <c:v>Rån och överfall</c:v>
                </c:pt>
              </c:strCache>
            </c:strRef>
          </c:tx>
          <c:spPr>
            <a:ln w="28575" cap="rnd">
              <a:solidFill>
                <a:srgbClr val="BBC6E5"/>
              </a:solidFill>
              <a:round/>
            </a:ln>
            <a:effectLst/>
          </c:spPr>
          <c:marker>
            <c:symbol val="none"/>
          </c:marker>
          <c:cat>
            <c:numRef>
              <c:f>'Data Dia 19'!$B$9:$K$9</c:f>
              <c:numCache>
                <c:formatCode>0</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'Data Dia 19'!$B$15:$K$15</c:f>
              <c:numCache>
                <c:formatCode>#\ ##0.0000</c:formatCode>
                <c:ptCount val="10"/>
                <c:pt idx="0">
                  <c:v>0.11774900000000001</c:v>
                </c:pt>
                <c:pt idx="1">
                  <c:v>0.107977</c:v>
                </c:pt>
                <c:pt idx="2">
                  <c:v>0.109449068</c:v>
                </c:pt>
                <c:pt idx="3">
                  <c:v>0.115694253</c:v>
                </c:pt>
                <c:pt idx="4">
                  <c:v>9.7892440999999997E-2</c:v>
                </c:pt>
                <c:pt idx="5">
                  <c:v>8.2786843999999998E-2</c:v>
                </c:pt>
                <c:pt idx="6">
                  <c:v>7.5909805999999996E-2</c:v>
                </c:pt>
                <c:pt idx="7">
                  <c:v>8.3107629000000002E-2</c:v>
                </c:pt>
                <c:pt idx="8">
                  <c:v>6.7878400000000005E-2</c:v>
                </c:pt>
                <c:pt idx="9">
                  <c:v>5.3609556000000003E-2</c:v>
                </c:pt>
              </c:numCache>
            </c:numRef>
          </c:val>
          <c:smooth val="0"/>
          <c:extLst>
            <c:ext xmlns:c16="http://schemas.microsoft.com/office/drawing/2014/chart" uri="{C3380CC4-5D6E-409C-BE32-E72D297353CC}">
              <c16:uniqueId val="{00000005-32E5-4789-B1BD-5128587D3D3C}"/>
            </c:ext>
          </c:extLst>
        </c:ser>
        <c:ser>
          <c:idx val="7"/>
          <c:order val="6"/>
          <c:tx>
            <c:strRef>
              <c:f>'Data Dia 19'!$A$16</c:f>
              <c:strCache>
                <c:ptCount val="1"/>
                <c:pt idx="0">
                  <c:v>Inbrott och stöld, båtar mm</c:v>
                </c:pt>
              </c:strCache>
            </c:strRef>
          </c:tx>
          <c:spPr>
            <a:ln w="28575" cap="rnd">
              <a:solidFill>
                <a:sysClr val="window" lastClr="FFFFFF">
                  <a:lumMod val="75000"/>
                </a:sysClr>
              </a:solidFill>
              <a:round/>
            </a:ln>
            <a:effectLst/>
          </c:spPr>
          <c:marker>
            <c:symbol val="none"/>
          </c:marker>
          <c:cat>
            <c:numRef>
              <c:f>'Data Dia 19'!$B$9:$K$9</c:f>
              <c:numCache>
                <c:formatCode>0</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'Data Dia 19'!$B$16:$K$16</c:f>
              <c:numCache>
                <c:formatCode>#\ ##0.0000</c:formatCode>
                <c:ptCount val="10"/>
                <c:pt idx="0">
                  <c:v>5.7786999999999998E-2</c:v>
                </c:pt>
                <c:pt idx="1">
                  <c:v>7.0026000000000005E-2</c:v>
                </c:pt>
                <c:pt idx="2">
                  <c:v>5.7901290000000001E-2</c:v>
                </c:pt>
                <c:pt idx="3">
                  <c:v>5.4716266E-2</c:v>
                </c:pt>
                <c:pt idx="4">
                  <c:v>2.9660224999999998E-2</c:v>
                </c:pt>
                <c:pt idx="5">
                  <c:v>3.1919204E-2</c:v>
                </c:pt>
                <c:pt idx="6">
                  <c:v>3.1337027000000003E-2</c:v>
                </c:pt>
                <c:pt idx="7">
                  <c:v>6.1884714E-2</c:v>
                </c:pt>
                <c:pt idx="8">
                  <c:v>4.7149576999999998E-2</c:v>
                </c:pt>
                <c:pt idx="9">
                  <c:v>6.1177803000000003E-2</c:v>
                </c:pt>
              </c:numCache>
            </c:numRef>
          </c:val>
          <c:smooth val="0"/>
          <c:extLst>
            <c:ext xmlns:c16="http://schemas.microsoft.com/office/drawing/2014/chart" uri="{C3380CC4-5D6E-409C-BE32-E72D297353CC}">
              <c16:uniqueId val="{00000006-32E5-4789-B1BD-5128587D3D3C}"/>
            </c:ext>
          </c:extLst>
        </c:ser>
        <c:dLbls>
          <c:showLegendKey val="0"/>
          <c:showVal val="0"/>
          <c:showCatName val="0"/>
          <c:showSerName val="0"/>
          <c:showPercent val="0"/>
          <c:showBubbleSize val="0"/>
        </c:dLbls>
        <c:smooth val="0"/>
        <c:axId val="533070608"/>
        <c:axId val="533070936"/>
      </c:lineChart>
      <c:catAx>
        <c:axId val="533070608"/>
        <c:scaling>
          <c:orientation val="minMax"/>
        </c:scaling>
        <c:delete val="0"/>
        <c:axPos val="b"/>
        <c:numFmt formatCode="0" sourceLinked="1"/>
        <c:majorTickMark val="out"/>
        <c:minorTickMark val="none"/>
        <c:tickLblPos val="low"/>
        <c:spPr>
          <a:noFill/>
          <a:ln w="9525"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Segoe UI Semibold" panose="020B0702040204020203" pitchFamily="34" charset="0"/>
                <a:ea typeface="+mn-ea"/>
                <a:cs typeface="Segoe UI Semibold" panose="020B0702040204020203" pitchFamily="34" charset="0"/>
              </a:defRPr>
            </a:pPr>
            <a:endParaRPr lang="sv-SE"/>
          </a:p>
        </c:txPr>
        <c:crossAx val="533070936"/>
        <c:crosses val="autoZero"/>
        <c:auto val="1"/>
        <c:lblAlgn val="ctr"/>
        <c:lblOffset val="100"/>
        <c:noMultiLvlLbl val="0"/>
      </c:catAx>
      <c:valAx>
        <c:axId val="533070936"/>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Segoe UI Semibold" panose="020B0702040204020203" pitchFamily="34" charset="0"/>
                <a:ea typeface="+mn-ea"/>
                <a:cs typeface="Segoe UI Semibold" panose="020B0702040204020203" pitchFamily="34" charset="0"/>
              </a:defRPr>
            </a:pPr>
            <a:endParaRPr lang="sv-SE"/>
          </a:p>
        </c:txPr>
        <c:crossAx val="533070608"/>
        <c:crosses val="autoZero"/>
        <c:crossBetween val="midCat"/>
      </c:valAx>
      <c:spPr>
        <a:noFill/>
        <a:ln>
          <a:noFill/>
        </a:ln>
        <a:effectLst/>
      </c:spPr>
    </c:plotArea>
    <c:legend>
      <c:legendPos val="b"/>
      <c:legendEntry>
        <c:idx val="3"/>
        <c:delete val="1"/>
      </c:legendEntry>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Segoe UI Semibold" panose="020B0702040204020203" pitchFamily="34" charset="0"/>
              <a:ea typeface="+mn-ea"/>
              <a:cs typeface="Segoe UI Semibold" panose="020B0702040204020203" pitchFamily="34" charset="0"/>
            </a:defRPr>
          </a:pPr>
          <a:endParaRPr lang="sv-SE"/>
        </a:p>
      </c:txPr>
    </c:legend>
    <c:plotVisOnly val="1"/>
    <c:dispBlanksAs val="gap"/>
    <c:showDLblsOverMax val="0"/>
  </c:chart>
  <c:spPr>
    <a:solidFill>
      <a:schemeClr val="bg1"/>
    </a:solidFill>
    <a:ln w="9525" cap="flat" cmpd="sng" algn="ctr">
      <a:noFill/>
      <a:round/>
    </a:ln>
    <a:effectLst/>
  </c:spPr>
  <c:txPr>
    <a:bodyPr/>
    <a:lstStyle/>
    <a:p>
      <a:pPr>
        <a:defRPr sz="900">
          <a:solidFill>
            <a:sysClr val="windowText" lastClr="000000"/>
          </a:solidFill>
          <a:latin typeface="Segoe UI Semibold" panose="020B0702040204020203" pitchFamily="34" charset="0"/>
          <a:cs typeface="Segoe UI Semibold" panose="020B0702040204020203" pitchFamily="34" charset="0"/>
        </a:defRPr>
      </a:pPr>
      <a:endParaRPr lang="sv-SE"/>
    </a:p>
  </c:txPr>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6.2870348398231038E-2"/>
          <c:y val="3.9002934832678457E-2"/>
          <c:w val="0.91114453672742957"/>
          <c:h val="0.86571125291749451"/>
        </c:manualLayout>
      </c:layout>
      <c:barChart>
        <c:barDir val="col"/>
        <c:grouping val="stacked"/>
        <c:varyColors val="0"/>
        <c:ser>
          <c:idx val="3"/>
          <c:order val="0"/>
          <c:tx>
            <c:strRef>
              <c:f>'Data Dia 20'!$D$8</c:f>
              <c:strCache>
                <c:ptCount val="1"/>
                <c:pt idx="0">
                  <c:v>Villor</c:v>
                </c:pt>
              </c:strCache>
            </c:strRef>
          </c:tx>
          <c:spPr>
            <a:solidFill>
              <a:srgbClr val="6679BB"/>
            </a:solidFill>
            <a:ln>
              <a:noFill/>
            </a:ln>
            <a:effectLst/>
          </c:spPr>
          <c:invertIfNegative val="0"/>
          <c:cat>
            <c:numRef>
              <c:f>'Data Dia 20'!$A$9:$A$18</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'Data Dia 20'!$D$9:$D$18</c:f>
              <c:numCache>
                <c:formatCode>General</c:formatCode>
                <c:ptCount val="10"/>
                <c:pt idx="0">
                  <c:v>10640</c:v>
                </c:pt>
                <c:pt idx="1">
                  <c:v>8057</c:v>
                </c:pt>
                <c:pt idx="2">
                  <c:v>11369</c:v>
                </c:pt>
                <c:pt idx="3">
                  <c:v>14094</c:v>
                </c:pt>
                <c:pt idx="4">
                  <c:v>9162</c:v>
                </c:pt>
                <c:pt idx="5">
                  <c:v>11389</c:v>
                </c:pt>
                <c:pt idx="6">
                  <c:v>9881</c:v>
                </c:pt>
                <c:pt idx="7">
                  <c:v>8923</c:v>
                </c:pt>
                <c:pt idx="8">
                  <c:v>10673</c:v>
                </c:pt>
                <c:pt idx="9">
                  <c:v>7762</c:v>
                </c:pt>
              </c:numCache>
            </c:numRef>
          </c:val>
          <c:extLst>
            <c:ext xmlns:c16="http://schemas.microsoft.com/office/drawing/2014/chart" uri="{C3380CC4-5D6E-409C-BE32-E72D297353CC}">
              <c16:uniqueId val="{00000000-72EE-44D0-9272-0582496FA475}"/>
            </c:ext>
          </c:extLst>
        </c:ser>
        <c:ser>
          <c:idx val="1"/>
          <c:order val="1"/>
          <c:tx>
            <c:strRef>
              <c:f>'Data Dia 20'!$B$8</c:f>
              <c:strCache>
                <c:ptCount val="1"/>
                <c:pt idx="0">
                  <c:v>Fritidshus</c:v>
                </c:pt>
              </c:strCache>
            </c:strRef>
          </c:tx>
          <c:spPr>
            <a:solidFill>
              <a:srgbClr val="FFD478"/>
            </a:solidFill>
            <a:ln>
              <a:noFill/>
            </a:ln>
            <a:effectLst/>
          </c:spPr>
          <c:invertIfNegative val="0"/>
          <c:cat>
            <c:numRef>
              <c:f>'Data Dia 20'!$A$9:$A$18</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'Data Dia 20'!$B$9:$B$18</c:f>
              <c:numCache>
                <c:formatCode>General</c:formatCode>
                <c:ptCount val="10"/>
                <c:pt idx="0">
                  <c:v>1210</c:v>
                </c:pt>
                <c:pt idx="1">
                  <c:v>929</c:v>
                </c:pt>
                <c:pt idx="2">
                  <c:v>1423</c:v>
                </c:pt>
                <c:pt idx="3">
                  <c:v>1914</c:v>
                </c:pt>
                <c:pt idx="4">
                  <c:v>1265</c:v>
                </c:pt>
                <c:pt idx="5">
                  <c:v>1920</c:v>
                </c:pt>
                <c:pt idx="6">
                  <c:v>1456</c:v>
                </c:pt>
                <c:pt idx="7">
                  <c:v>1184</c:v>
                </c:pt>
                <c:pt idx="8">
                  <c:v>1512</c:v>
                </c:pt>
                <c:pt idx="9">
                  <c:v>1307</c:v>
                </c:pt>
              </c:numCache>
            </c:numRef>
          </c:val>
          <c:extLst>
            <c:ext xmlns:c16="http://schemas.microsoft.com/office/drawing/2014/chart" uri="{C3380CC4-5D6E-409C-BE32-E72D297353CC}">
              <c16:uniqueId val="{00000001-72EE-44D0-9272-0582496FA475}"/>
            </c:ext>
          </c:extLst>
        </c:ser>
        <c:ser>
          <c:idx val="4"/>
          <c:order val="2"/>
          <c:tx>
            <c:strRef>
              <c:f>'Data Dia 20'!$E$8</c:f>
              <c:strCache>
                <c:ptCount val="1"/>
                <c:pt idx="0">
                  <c:v>Övriga bostäder</c:v>
                </c:pt>
              </c:strCache>
            </c:strRef>
          </c:tx>
          <c:spPr>
            <a:solidFill>
              <a:srgbClr val="E93E84"/>
            </a:solidFill>
            <a:ln>
              <a:noFill/>
            </a:ln>
            <a:effectLst/>
          </c:spPr>
          <c:invertIfNegative val="0"/>
          <c:cat>
            <c:numRef>
              <c:f>'Data Dia 20'!$A$9:$A$18</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'Data Dia 20'!$E$9:$E$18</c:f>
              <c:numCache>
                <c:formatCode>General</c:formatCode>
                <c:ptCount val="10"/>
                <c:pt idx="0">
                  <c:v>7097</c:v>
                </c:pt>
                <c:pt idx="1">
                  <c:v>6137</c:v>
                </c:pt>
                <c:pt idx="2">
                  <c:v>6889</c:v>
                </c:pt>
                <c:pt idx="3">
                  <c:v>8788</c:v>
                </c:pt>
                <c:pt idx="4">
                  <c:v>7729</c:v>
                </c:pt>
                <c:pt idx="5">
                  <c:v>7856</c:v>
                </c:pt>
                <c:pt idx="6">
                  <c:v>7548</c:v>
                </c:pt>
                <c:pt idx="7">
                  <c:v>6919</c:v>
                </c:pt>
                <c:pt idx="8">
                  <c:v>7404</c:v>
                </c:pt>
                <c:pt idx="9">
                  <c:v>5743</c:v>
                </c:pt>
              </c:numCache>
            </c:numRef>
          </c:val>
          <c:extLst>
            <c:ext xmlns:c16="http://schemas.microsoft.com/office/drawing/2014/chart" uri="{C3380CC4-5D6E-409C-BE32-E72D297353CC}">
              <c16:uniqueId val="{00000002-72EE-44D0-9272-0582496FA475}"/>
            </c:ext>
          </c:extLst>
        </c:ser>
        <c:ser>
          <c:idx val="2"/>
          <c:order val="3"/>
          <c:tx>
            <c:strRef>
              <c:f>'Data Dia 20'!$C$8</c:f>
              <c:strCache>
                <c:ptCount val="1"/>
                <c:pt idx="0">
                  <c:v>Företag</c:v>
                </c:pt>
              </c:strCache>
            </c:strRef>
          </c:tx>
          <c:spPr>
            <a:solidFill>
              <a:srgbClr val="C6DE89"/>
            </a:solidFill>
            <a:ln>
              <a:noFill/>
            </a:ln>
            <a:effectLst/>
          </c:spPr>
          <c:invertIfNegative val="0"/>
          <c:cat>
            <c:numRef>
              <c:f>'Data Dia 20'!$A$9:$A$18</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'Data Dia 20'!$C$9:$C$18</c:f>
              <c:numCache>
                <c:formatCode>General</c:formatCode>
                <c:ptCount val="10"/>
                <c:pt idx="0">
                  <c:v>5802</c:v>
                </c:pt>
                <c:pt idx="1">
                  <c:v>5526</c:v>
                </c:pt>
                <c:pt idx="2">
                  <c:v>7060</c:v>
                </c:pt>
                <c:pt idx="3">
                  <c:v>8218</c:v>
                </c:pt>
                <c:pt idx="4">
                  <c:v>6165</c:v>
                </c:pt>
                <c:pt idx="5">
                  <c:v>6796</c:v>
                </c:pt>
                <c:pt idx="6">
                  <c:v>6533</c:v>
                </c:pt>
                <c:pt idx="7">
                  <c:v>6274</c:v>
                </c:pt>
                <c:pt idx="8">
                  <c:v>6501</c:v>
                </c:pt>
                <c:pt idx="9">
                  <c:v>5610</c:v>
                </c:pt>
              </c:numCache>
            </c:numRef>
          </c:val>
          <c:extLst>
            <c:ext xmlns:c16="http://schemas.microsoft.com/office/drawing/2014/chart" uri="{C3380CC4-5D6E-409C-BE32-E72D297353CC}">
              <c16:uniqueId val="{00000003-72EE-44D0-9272-0582496FA475}"/>
            </c:ext>
          </c:extLst>
        </c:ser>
        <c:ser>
          <c:idx val="6"/>
          <c:order val="4"/>
          <c:tx>
            <c:strRef>
              <c:f>'Data Dia 20'!$F$8</c:f>
              <c:strCache>
                <c:ptCount val="1"/>
                <c:pt idx="0">
                  <c:v>Övrigt</c:v>
                </c:pt>
              </c:strCache>
            </c:strRef>
          </c:tx>
          <c:spPr>
            <a:solidFill>
              <a:sysClr val="window" lastClr="FFFFFF">
                <a:lumMod val="75000"/>
              </a:sysClr>
            </a:solidFill>
            <a:ln>
              <a:noFill/>
            </a:ln>
            <a:effectLst/>
          </c:spPr>
          <c:invertIfNegative val="0"/>
          <c:cat>
            <c:numRef>
              <c:f>'Data Dia 20'!$A$9:$A$18</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'Data Dia 20'!$F$9:$F$18</c:f>
              <c:numCache>
                <c:formatCode>General</c:formatCode>
                <c:ptCount val="10"/>
                <c:pt idx="0" formatCode="&quot;Total&quot;\ @">
                  <c:v>143</c:v>
                </c:pt>
                <c:pt idx="1">
                  <c:v>315</c:v>
                </c:pt>
                <c:pt idx="2">
                  <c:v>764</c:v>
                </c:pt>
                <c:pt idx="3">
                  <c:v>153</c:v>
                </c:pt>
                <c:pt idx="4">
                  <c:v>178</c:v>
                </c:pt>
                <c:pt idx="5">
                  <c:v>144</c:v>
                </c:pt>
                <c:pt idx="6">
                  <c:v>128</c:v>
                </c:pt>
                <c:pt idx="7">
                  <c:v>260</c:v>
                </c:pt>
                <c:pt idx="8">
                  <c:v>175</c:v>
                </c:pt>
                <c:pt idx="9">
                  <c:v>206</c:v>
                </c:pt>
              </c:numCache>
            </c:numRef>
          </c:val>
          <c:extLst>
            <c:ext xmlns:c16="http://schemas.microsoft.com/office/drawing/2014/chart" uri="{C3380CC4-5D6E-409C-BE32-E72D297353CC}">
              <c16:uniqueId val="{00000004-72EE-44D0-9272-0582496FA475}"/>
            </c:ext>
          </c:extLst>
        </c:ser>
        <c:dLbls>
          <c:showLegendKey val="0"/>
          <c:showVal val="0"/>
          <c:showCatName val="0"/>
          <c:showSerName val="0"/>
          <c:showPercent val="0"/>
          <c:showBubbleSize val="0"/>
        </c:dLbls>
        <c:gapWidth val="80"/>
        <c:overlap val="100"/>
        <c:axId val="533070608"/>
        <c:axId val="533070936"/>
        <c:extLst/>
      </c:barChart>
      <c:lineChart>
        <c:grouping val="standard"/>
        <c:varyColors val="0"/>
        <c:ser>
          <c:idx val="7"/>
          <c:order val="5"/>
          <c:tx>
            <c:strRef>
              <c:f>'Data Dia 20'!$I$8</c:f>
              <c:strCache>
                <c:ptCount val="1"/>
                <c:pt idx="0">
                  <c:v>Totalt skadebelopp (höger axel)</c:v>
                </c:pt>
              </c:strCache>
            </c:strRef>
          </c:tx>
          <c:spPr>
            <a:ln w="19050" cap="rnd">
              <a:solidFill>
                <a:sysClr val="windowText" lastClr="000000"/>
              </a:solidFill>
              <a:round/>
            </a:ln>
            <a:effectLst/>
          </c:spPr>
          <c:marker>
            <c:symbol val="none"/>
          </c:marker>
          <c:cat>
            <c:numRef>
              <c:f>'Data Dia 20'!$A$9:$A$18</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'Data Dia 20'!$I$9:$I$18</c:f>
              <c:numCache>
                <c:formatCode>0.0</c:formatCode>
                <c:ptCount val="10"/>
                <c:pt idx="0">
                  <c:v>4.6773301050000002</c:v>
                </c:pt>
                <c:pt idx="1">
                  <c:v>5.5070560000000004</c:v>
                </c:pt>
                <c:pt idx="2">
                  <c:v>6.4290351030000004</c:v>
                </c:pt>
                <c:pt idx="3">
                  <c:v>6.0675018290000002</c:v>
                </c:pt>
                <c:pt idx="4">
                  <c:v>7.0202355760000001</c:v>
                </c:pt>
                <c:pt idx="5">
                  <c:v>6.0512558529999998</c:v>
                </c:pt>
                <c:pt idx="6">
                  <c:v>6.5639333690899999</c:v>
                </c:pt>
                <c:pt idx="7">
                  <c:v>10.269219583</c:v>
                </c:pt>
                <c:pt idx="8">
                  <c:v>6.2702611810000004</c:v>
                </c:pt>
                <c:pt idx="9">
                  <c:v>6.3656129339999996</c:v>
                </c:pt>
              </c:numCache>
            </c:numRef>
          </c:val>
          <c:smooth val="0"/>
          <c:extLst>
            <c:ext xmlns:c16="http://schemas.microsoft.com/office/drawing/2014/chart" uri="{C3380CC4-5D6E-409C-BE32-E72D297353CC}">
              <c16:uniqueId val="{00000005-72EE-44D0-9272-0582496FA475}"/>
            </c:ext>
          </c:extLst>
        </c:ser>
        <c:dLbls>
          <c:showLegendKey val="0"/>
          <c:showVal val="0"/>
          <c:showCatName val="0"/>
          <c:showSerName val="0"/>
          <c:showPercent val="0"/>
          <c:showBubbleSize val="0"/>
        </c:dLbls>
        <c:marker val="1"/>
        <c:smooth val="0"/>
        <c:axId val="1036248384"/>
        <c:axId val="1021943392"/>
      </c:lineChart>
      <c:catAx>
        <c:axId val="533070608"/>
        <c:scaling>
          <c:orientation val="minMax"/>
        </c:scaling>
        <c:delete val="0"/>
        <c:axPos val="b"/>
        <c:numFmt formatCode="General" sourceLinked="1"/>
        <c:majorTickMark val="none"/>
        <c:minorTickMark val="none"/>
        <c:tickLblPos val="low"/>
        <c:spPr>
          <a:noFill/>
          <a:ln w="9525"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Roboto" panose="02000000000000000000" pitchFamily="2" charset="0"/>
                <a:cs typeface="+mn-cs"/>
              </a:defRPr>
            </a:pPr>
            <a:endParaRPr lang="sv-SE"/>
          </a:p>
        </c:txPr>
        <c:crossAx val="533070936"/>
        <c:crosses val="autoZero"/>
        <c:auto val="1"/>
        <c:lblAlgn val="ctr"/>
        <c:lblOffset val="100"/>
        <c:noMultiLvlLbl val="0"/>
      </c:catAx>
      <c:valAx>
        <c:axId val="53307093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out"/>
        <c:minorTickMark val="none"/>
        <c:tickLblPos val="nextTo"/>
        <c:spPr>
          <a:noFill/>
          <a:ln>
            <a:solidFill>
              <a:sysClr val="windowText" lastClr="000000"/>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Roboto" panose="02000000000000000000" pitchFamily="2" charset="0"/>
                <a:cs typeface="+mn-cs"/>
              </a:defRPr>
            </a:pPr>
            <a:endParaRPr lang="sv-SE"/>
          </a:p>
        </c:txPr>
        <c:crossAx val="533070608"/>
        <c:crosses val="autoZero"/>
        <c:crossBetween val="between"/>
      </c:valAx>
      <c:valAx>
        <c:axId val="1021943392"/>
        <c:scaling>
          <c:orientation val="minMax"/>
        </c:scaling>
        <c:delete val="0"/>
        <c:axPos val="r"/>
        <c:numFmt formatCode="0" sourceLinked="0"/>
        <c:majorTickMark val="out"/>
        <c:minorTickMark val="none"/>
        <c:tickLblPos val="nextTo"/>
        <c:spPr>
          <a:noFill/>
          <a:ln>
            <a:solidFill>
              <a:sysClr val="windowText" lastClr="000000"/>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Roboto" panose="02000000000000000000" pitchFamily="2" charset="0"/>
                <a:cs typeface="+mn-cs"/>
              </a:defRPr>
            </a:pPr>
            <a:endParaRPr lang="sv-SE"/>
          </a:p>
        </c:txPr>
        <c:crossAx val="1036248384"/>
        <c:crosses val="max"/>
        <c:crossBetween val="between"/>
      </c:valAx>
      <c:catAx>
        <c:axId val="1036248384"/>
        <c:scaling>
          <c:orientation val="minMax"/>
        </c:scaling>
        <c:delete val="1"/>
        <c:axPos val="b"/>
        <c:numFmt formatCode="General" sourceLinked="1"/>
        <c:majorTickMark val="out"/>
        <c:minorTickMark val="none"/>
        <c:tickLblPos val="nextTo"/>
        <c:crossAx val="1021943392"/>
        <c:crosses val="autoZero"/>
        <c:auto val="1"/>
        <c:lblAlgn val="ctr"/>
        <c:lblOffset val="100"/>
        <c:noMultiLvlLbl val="0"/>
      </c:catAx>
      <c:spPr>
        <a:noFill/>
        <a:ln>
          <a:noFill/>
        </a:ln>
        <a:effectLst/>
      </c:spPr>
    </c:plotArea>
    <c:legend>
      <c:legendPos val="b"/>
      <c:layout>
        <c:manualLayout>
          <c:xMode val="edge"/>
          <c:yMode val="edge"/>
          <c:x val="1.6952016288327713E-2"/>
          <c:y val="0.94795625177623499"/>
          <c:w val="0.97449537037037037"/>
          <c:h val="5.0542648592559775E-2"/>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Roboto" panose="02000000000000000000" pitchFamily="2" charset="0"/>
              <a:cs typeface="+mn-cs"/>
            </a:defRPr>
          </a:pPr>
          <a:endParaRPr lang="sv-SE"/>
        </a:p>
      </c:txPr>
    </c:legend>
    <c:plotVisOnly val="1"/>
    <c:dispBlanksAs val="gap"/>
    <c:showDLblsOverMax val="0"/>
  </c:chart>
  <c:spPr>
    <a:noFill/>
    <a:ln w="9525" cap="flat" cmpd="sng" algn="ctr">
      <a:noFill/>
      <a:round/>
    </a:ln>
    <a:effectLst/>
  </c:spPr>
  <c:txPr>
    <a:bodyPr/>
    <a:lstStyle/>
    <a:p>
      <a:pPr>
        <a:defRPr sz="900">
          <a:solidFill>
            <a:sysClr val="windowText" lastClr="000000"/>
          </a:solidFill>
          <a:latin typeface="+mn-lt"/>
          <a:ea typeface="Roboto" panose="02000000000000000000" pitchFamily="2" charset="0"/>
        </a:defRPr>
      </a:pPr>
      <a:endParaRPr lang="sv-SE"/>
    </a:p>
  </c:txPr>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031301909179162E-2"/>
          <c:y val="3.3381839928236817E-2"/>
          <c:w val="0.88924150577068273"/>
          <c:h val="0.82479424639717058"/>
        </c:manualLayout>
      </c:layout>
      <c:barChart>
        <c:barDir val="col"/>
        <c:grouping val="stacked"/>
        <c:varyColors val="0"/>
        <c:ser>
          <c:idx val="2"/>
          <c:order val="1"/>
          <c:tx>
            <c:strRef>
              <c:f>'Data Dia 21'!$D$9</c:f>
              <c:strCache>
                <c:ptCount val="1"/>
                <c:pt idx="0">
                  <c:v>Naturorsakad skada, övrigt (från 2015)</c:v>
                </c:pt>
              </c:strCache>
            </c:strRef>
          </c:tx>
          <c:spPr>
            <a:solidFill>
              <a:schemeClr val="accent2"/>
            </a:solidFill>
            <a:ln>
              <a:noFill/>
            </a:ln>
            <a:effectLst/>
          </c:spPr>
          <c:invertIfNegative val="0"/>
          <c:cat>
            <c:numRef>
              <c:f>'Data Dia 21'!$A$10:$A$50</c:f>
              <c:numCache>
                <c:formatCode>General</c:formatCode>
                <c:ptCount val="41"/>
                <c:pt idx="0">
                  <c:v>1985</c:v>
                </c:pt>
                <c:pt idx="1">
                  <c:v>1986</c:v>
                </c:pt>
                <c:pt idx="2">
                  <c:v>1987</c:v>
                </c:pt>
                <c:pt idx="3">
                  <c:v>1988</c:v>
                </c:pt>
                <c:pt idx="4">
                  <c:v>1989</c:v>
                </c:pt>
                <c:pt idx="5">
                  <c:v>1990</c:v>
                </c:pt>
                <c:pt idx="6">
                  <c:v>1991</c:v>
                </c:pt>
                <c:pt idx="7">
                  <c:v>1992</c:v>
                </c:pt>
                <c:pt idx="8">
                  <c:v>1993</c:v>
                </c:pt>
                <c:pt idx="9">
                  <c:v>1994</c:v>
                </c:pt>
                <c:pt idx="10">
                  <c:v>1995</c:v>
                </c:pt>
                <c:pt idx="11">
                  <c:v>1996</c:v>
                </c:pt>
                <c:pt idx="12">
                  <c:v>1997</c:v>
                </c:pt>
                <c:pt idx="13">
                  <c:v>1998</c:v>
                </c:pt>
                <c:pt idx="14">
                  <c:v>1999</c:v>
                </c:pt>
                <c:pt idx="15">
                  <c:v>2000</c:v>
                </c:pt>
                <c:pt idx="16">
                  <c:v>2001</c:v>
                </c:pt>
                <c:pt idx="17">
                  <c:v>2002</c:v>
                </c:pt>
                <c:pt idx="18">
                  <c:v>2003</c:v>
                </c:pt>
                <c:pt idx="19">
                  <c:v>2004</c:v>
                </c:pt>
                <c:pt idx="20">
                  <c:v>2005</c:v>
                </c:pt>
                <c:pt idx="21">
                  <c:v>2006</c:v>
                </c:pt>
                <c:pt idx="22">
                  <c:v>2007</c:v>
                </c:pt>
                <c:pt idx="23">
                  <c:v>2008</c:v>
                </c:pt>
                <c:pt idx="24">
                  <c:v>2009</c:v>
                </c:pt>
                <c:pt idx="25">
                  <c:v>2010</c:v>
                </c:pt>
                <c:pt idx="26">
                  <c:v>2011</c:v>
                </c:pt>
                <c:pt idx="27">
                  <c:v>2012</c:v>
                </c:pt>
                <c:pt idx="28">
                  <c:v>2013</c:v>
                </c:pt>
                <c:pt idx="29">
                  <c:v>2014</c:v>
                </c:pt>
                <c:pt idx="30">
                  <c:v>2015</c:v>
                </c:pt>
                <c:pt idx="31">
                  <c:v>2016</c:v>
                </c:pt>
                <c:pt idx="32">
                  <c:v>2017</c:v>
                </c:pt>
                <c:pt idx="33">
                  <c:v>2018</c:v>
                </c:pt>
                <c:pt idx="34">
                  <c:v>2019</c:v>
                </c:pt>
                <c:pt idx="35">
                  <c:v>2020</c:v>
                </c:pt>
                <c:pt idx="36">
                  <c:v>2021</c:v>
                </c:pt>
                <c:pt idx="37">
                  <c:v>2022</c:v>
                </c:pt>
                <c:pt idx="38">
                  <c:v>2023</c:v>
                </c:pt>
                <c:pt idx="39">
                  <c:v>2024</c:v>
                </c:pt>
                <c:pt idx="40">
                  <c:v>2025</c:v>
                </c:pt>
              </c:numCache>
            </c:numRef>
          </c:cat>
          <c:val>
            <c:numRef>
              <c:f>'Data Dia 21'!$D$10:$D$50</c:f>
              <c:numCache>
                <c:formatCode>#,##0</c:formatCode>
                <c:ptCount val="41"/>
                <c:pt idx="30">
                  <c:v>3389</c:v>
                </c:pt>
                <c:pt idx="31">
                  <c:v>664</c:v>
                </c:pt>
                <c:pt idx="32">
                  <c:v>781</c:v>
                </c:pt>
                <c:pt idx="33">
                  <c:v>2023</c:v>
                </c:pt>
                <c:pt idx="34">
                  <c:v>1391</c:v>
                </c:pt>
                <c:pt idx="35">
                  <c:v>898</c:v>
                </c:pt>
                <c:pt idx="36">
                  <c:v>2403</c:v>
                </c:pt>
                <c:pt idx="37">
                  <c:v>1730</c:v>
                </c:pt>
                <c:pt idx="38">
                  <c:v>2297</c:v>
                </c:pt>
                <c:pt idx="39">
                  <c:v>1897</c:v>
                </c:pt>
                <c:pt idx="40" formatCode="General">
                  <c:v>1724</c:v>
                </c:pt>
              </c:numCache>
            </c:numRef>
          </c:val>
          <c:extLst>
            <c:ext xmlns:c16="http://schemas.microsoft.com/office/drawing/2014/chart" uri="{C3380CC4-5D6E-409C-BE32-E72D297353CC}">
              <c16:uniqueId val="{00000000-8D61-471E-9EFF-23ECF9DE3B8A}"/>
            </c:ext>
          </c:extLst>
        </c:ser>
        <c:ser>
          <c:idx val="0"/>
          <c:order val="2"/>
          <c:tx>
            <c:strRef>
              <c:f>'Data Dia 21'!$B$9</c:f>
              <c:strCache>
                <c:ptCount val="1"/>
                <c:pt idx="0">
                  <c:v>Naturorsakad skada, översvämning (från 2011)</c:v>
                </c:pt>
              </c:strCache>
            </c:strRef>
          </c:tx>
          <c:spPr>
            <a:solidFill>
              <a:schemeClr val="accent1"/>
            </a:solidFill>
            <a:ln>
              <a:noFill/>
            </a:ln>
            <a:effectLst/>
          </c:spPr>
          <c:invertIfNegative val="0"/>
          <c:cat>
            <c:numRef>
              <c:f>'Data Dia 21'!$A$10:$A$50</c:f>
              <c:numCache>
                <c:formatCode>General</c:formatCode>
                <c:ptCount val="41"/>
                <c:pt idx="0">
                  <c:v>1985</c:v>
                </c:pt>
                <c:pt idx="1">
                  <c:v>1986</c:v>
                </c:pt>
                <c:pt idx="2">
                  <c:v>1987</c:v>
                </c:pt>
                <c:pt idx="3">
                  <c:v>1988</c:v>
                </c:pt>
                <c:pt idx="4">
                  <c:v>1989</c:v>
                </c:pt>
                <c:pt idx="5">
                  <c:v>1990</c:v>
                </c:pt>
                <c:pt idx="6">
                  <c:v>1991</c:v>
                </c:pt>
                <c:pt idx="7">
                  <c:v>1992</c:v>
                </c:pt>
                <c:pt idx="8">
                  <c:v>1993</c:v>
                </c:pt>
                <c:pt idx="9">
                  <c:v>1994</c:v>
                </c:pt>
                <c:pt idx="10">
                  <c:v>1995</c:v>
                </c:pt>
                <c:pt idx="11">
                  <c:v>1996</c:v>
                </c:pt>
                <c:pt idx="12">
                  <c:v>1997</c:v>
                </c:pt>
                <c:pt idx="13">
                  <c:v>1998</c:v>
                </c:pt>
                <c:pt idx="14">
                  <c:v>1999</c:v>
                </c:pt>
                <c:pt idx="15">
                  <c:v>2000</c:v>
                </c:pt>
                <c:pt idx="16">
                  <c:v>2001</c:v>
                </c:pt>
                <c:pt idx="17">
                  <c:v>2002</c:v>
                </c:pt>
                <c:pt idx="18">
                  <c:v>2003</c:v>
                </c:pt>
                <c:pt idx="19">
                  <c:v>2004</c:v>
                </c:pt>
                <c:pt idx="20">
                  <c:v>2005</c:v>
                </c:pt>
                <c:pt idx="21">
                  <c:v>2006</c:v>
                </c:pt>
                <c:pt idx="22">
                  <c:v>2007</c:v>
                </c:pt>
                <c:pt idx="23">
                  <c:v>2008</c:v>
                </c:pt>
                <c:pt idx="24">
                  <c:v>2009</c:v>
                </c:pt>
                <c:pt idx="25">
                  <c:v>2010</c:v>
                </c:pt>
                <c:pt idx="26">
                  <c:v>2011</c:v>
                </c:pt>
                <c:pt idx="27">
                  <c:v>2012</c:v>
                </c:pt>
                <c:pt idx="28">
                  <c:v>2013</c:v>
                </c:pt>
                <c:pt idx="29">
                  <c:v>2014</c:v>
                </c:pt>
                <c:pt idx="30">
                  <c:v>2015</c:v>
                </c:pt>
                <c:pt idx="31">
                  <c:v>2016</c:v>
                </c:pt>
                <c:pt idx="32">
                  <c:v>2017</c:v>
                </c:pt>
                <c:pt idx="33">
                  <c:v>2018</c:v>
                </c:pt>
                <c:pt idx="34">
                  <c:v>2019</c:v>
                </c:pt>
                <c:pt idx="35">
                  <c:v>2020</c:v>
                </c:pt>
                <c:pt idx="36">
                  <c:v>2021</c:v>
                </c:pt>
                <c:pt idx="37">
                  <c:v>2022</c:v>
                </c:pt>
                <c:pt idx="38">
                  <c:v>2023</c:v>
                </c:pt>
                <c:pt idx="39">
                  <c:v>2024</c:v>
                </c:pt>
                <c:pt idx="40">
                  <c:v>2025</c:v>
                </c:pt>
              </c:numCache>
            </c:numRef>
          </c:cat>
          <c:val>
            <c:numRef>
              <c:f>'Data Dia 21'!$B$10:$B$50</c:f>
              <c:numCache>
                <c:formatCode>#,##0</c:formatCode>
                <c:ptCount val="41"/>
                <c:pt idx="26">
                  <c:v>6809</c:v>
                </c:pt>
                <c:pt idx="27">
                  <c:v>3629</c:v>
                </c:pt>
                <c:pt idx="28">
                  <c:v>3486</c:v>
                </c:pt>
                <c:pt idx="29">
                  <c:v>17667</c:v>
                </c:pt>
                <c:pt idx="30">
                  <c:v>3346</c:v>
                </c:pt>
                <c:pt idx="31">
                  <c:v>3102</c:v>
                </c:pt>
                <c:pt idx="32">
                  <c:v>3744</c:v>
                </c:pt>
                <c:pt idx="33">
                  <c:v>3971</c:v>
                </c:pt>
                <c:pt idx="34">
                  <c:v>4427</c:v>
                </c:pt>
                <c:pt idx="35">
                  <c:v>3307</c:v>
                </c:pt>
                <c:pt idx="36">
                  <c:v>15702</c:v>
                </c:pt>
                <c:pt idx="37">
                  <c:v>3828</c:v>
                </c:pt>
                <c:pt idx="38">
                  <c:v>10699</c:v>
                </c:pt>
                <c:pt idx="39">
                  <c:v>9098</c:v>
                </c:pt>
                <c:pt idx="40" formatCode="General">
                  <c:v>4481</c:v>
                </c:pt>
              </c:numCache>
            </c:numRef>
          </c:val>
          <c:extLst>
            <c:ext xmlns:c16="http://schemas.microsoft.com/office/drawing/2014/chart" uri="{C3380CC4-5D6E-409C-BE32-E72D297353CC}">
              <c16:uniqueId val="{00000001-8D61-471E-9EFF-23ECF9DE3B8A}"/>
            </c:ext>
          </c:extLst>
        </c:ser>
        <c:ser>
          <c:idx val="1"/>
          <c:order val="3"/>
          <c:tx>
            <c:strRef>
              <c:f>'Data Dia 21'!$C$9</c:f>
              <c:strCache>
                <c:ptCount val="1"/>
                <c:pt idx="0">
                  <c:v>Naturorsakad skada, storm</c:v>
                </c:pt>
              </c:strCache>
            </c:strRef>
          </c:tx>
          <c:spPr>
            <a:solidFill>
              <a:schemeClr val="accent3"/>
            </a:solidFill>
            <a:ln>
              <a:noFill/>
            </a:ln>
            <a:effectLst/>
          </c:spPr>
          <c:invertIfNegative val="0"/>
          <c:cat>
            <c:numRef>
              <c:f>'Data Dia 21'!$A$10:$A$50</c:f>
              <c:numCache>
                <c:formatCode>General</c:formatCode>
                <c:ptCount val="41"/>
                <c:pt idx="0">
                  <c:v>1985</c:v>
                </c:pt>
                <c:pt idx="1">
                  <c:v>1986</c:v>
                </c:pt>
                <c:pt idx="2">
                  <c:v>1987</c:v>
                </c:pt>
                <c:pt idx="3">
                  <c:v>1988</c:v>
                </c:pt>
                <c:pt idx="4">
                  <c:v>1989</c:v>
                </c:pt>
                <c:pt idx="5">
                  <c:v>1990</c:v>
                </c:pt>
                <c:pt idx="6">
                  <c:v>1991</c:v>
                </c:pt>
                <c:pt idx="7">
                  <c:v>1992</c:v>
                </c:pt>
                <c:pt idx="8">
                  <c:v>1993</c:v>
                </c:pt>
                <c:pt idx="9">
                  <c:v>1994</c:v>
                </c:pt>
                <c:pt idx="10">
                  <c:v>1995</c:v>
                </c:pt>
                <c:pt idx="11">
                  <c:v>1996</c:v>
                </c:pt>
                <c:pt idx="12">
                  <c:v>1997</c:v>
                </c:pt>
                <c:pt idx="13">
                  <c:v>1998</c:v>
                </c:pt>
                <c:pt idx="14">
                  <c:v>1999</c:v>
                </c:pt>
                <c:pt idx="15">
                  <c:v>2000</c:v>
                </c:pt>
                <c:pt idx="16">
                  <c:v>2001</c:v>
                </c:pt>
                <c:pt idx="17">
                  <c:v>2002</c:v>
                </c:pt>
                <c:pt idx="18">
                  <c:v>2003</c:v>
                </c:pt>
                <c:pt idx="19">
                  <c:v>2004</c:v>
                </c:pt>
                <c:pt idx="20">
                  <c:v>2005</c:v>
                </c:pt>
                <c:pt idx="21">
                  <c:v>2006</c:v>
                </c:pt>
                <c:pt idx="22">
                  <c:v>2007</c:v>
                </c:pt>
                <c:pt idx="23">
                  <c:v>2008</c:v>
                </c:pt>
                <c:pt idx="24">
                  <c:v>2009</c:v>
                </c:pt>
                <c:pt idx="25">
                  <c:v>2010</c:v>
                </c:pt>
                <c:pt idx="26">
                  <c:v>2011</c:v>
                </c:pt>
                <c:pt idx="27">
                  <c:v>2012</c:v>
                </c:pt>
                <c:pt idx="28">
                  <c:v>2013</c:v>
                </c:pt>
                <c:pt idx="29">
                  <c:v>2014</c:v>
                </c:pt>
                <c:pt idx="30">
                  <c:v>2015</c:v>
                </c:pt>
                <c:pt idx="31">
                  <c:v>2016</c:v>
                </c:pt>
                <c:pt idx="32">
                  <c:v>2017</c:v>
                </c:pt>
                <c:pt idx="33">
                  <c:v>2018</c:v>
                </c:pt>
                <c:pt idx="34">
                  <c:v>2019</c:v>
                </c:pt>
                <c:pt idx="35">
                  <c:v>2020</c:v>
                </c:pt>
                <c:pt idx="36">
                  <c:v>2021</c:v>
                </c:pt>
                <c:pt idx="37">
                  <c:v>2022</c:v>
                </c:pt>
                <c:pt idx="38">
                  <c:v>2023</c:v>
                </c:pt>
                <c:pt idx="39">
                  <c:v>2024</c:v>
                </c:pt>
                <c:pt idx="40">
                  <c:v>2025</c:v>
                </c:pt>
              </c:numCache>
            </c:numRef>
          </c:cat>
          <c:val>
            <c:numRef>
              <c:f>'Data Dia 21'!$C$10:$C$50</c:f>
              <c:numCache>
                <c:formatCode>#,##0</c:formatCode>
                <c:ptCount val="41"/>
                <c:pt idx="0">
                  <c:v>8909</c:v>
                </c:pt>
                <c:pt idx="1">
                  <c:v>9906</c:v>
                </c:pt>
                <c:pt idx="2">
                  <c:v>5066</c:v>
                </c:pt>
                <c:pt idx="3">
                  <c:v>12439</c:v>
                </c:pt>
                <c:pt idx="4">
                  <c:v>7085</c:v>
                </c:pt>
                <c:pt idx="5">
                  <c:v>10534</c:v>
                </c:pt>
                <c:pt idx="6">
                  <c:v>5092</c:v>
                </c:pt>
                <c:pt idx="7">
                  <c:v>8459</c:v>
                </c:pt>
                <c:pt idx="8">
                  <c:v>19579</c:v>
                </c:pt>
                <c:pt idx="9">
                  <c:v>7156</c:v>
                </c:pt>
                <c:pt idx="10">
                  <c:v>6519</c:v>
                </c:pt>
                <c:pt idx="11">
                  <c:v>4494</c:v>
                </c:pt>
                <c:pt idx="12">
                  <c:v>12229</c:v>
                </c:pt>
                <c:pt idx="13">
                  <c:v>3989</c:v>
                </c:pt>
                <c:pt idx="14">
                  <c:v>42548</c:v>
                </c:pt>
                <c:pt idx="15">
                  <c:v>8703</c:v>
                </c:pt>
                <c:pt idx="16">
                  <c:v>6328</c:v>
                </c:pt>
                <c:pt idx="17">
                  <c:v>12095</c:v>
                </c:pt>
                <c:pt idx="18">
                  <c:v>7075</c:v>
                </c:pt>
                <c:pt idx="19">
                  <c:v>6968</c:v>
                </c:pt>
                <c:pt idx="20">
                  <c:v>92822</c:v>
                </c:pt>
                <c:pt idx="21">
                  <c:v>9048</c:v>
                </c:pt>
                <c:pt idx="22">
                  <c:v>24035</c:v>
                </c:pt>
                <c:pt idx="23">
                  <c:v>10751</c:v>
                </c:pt>
                <c:pt idx="24">
                  <c:v>7024</c:v>
                </c:pt>
                <c:pt idx="25">
                  <c:v>16408</c:v>
                </c:pt>
                <c:pt idx="26">
                  <c:v>23132</c:v>
                </c:pt>
                <c:pt idx="27">
                  <c:v>5782</c:v>
                </c:pt>
                <c:pt idx="28">
                  <c:v>30418</c:v>
                </c:pt>
                <c:pt idx="29">
                  <c:v>9722</c:v>
                </c:pt>
                <c:pt idx="30">
                  <c:v>20228</c:v>
                </c:pt>
                <c:pt idx="31">
                  <c:v>3743</c:v>
                </c:pt>
                <c:pt idx="32">
                  <c:v>2426</c:v>
                </c:pt>
                <c:pt idx="33">
                  <c:v>4477</c:v>
                </c:pt>
                <c:pt idx="34">
                  <c:v>13254</c:v>
                </c:pt>
                <c:pt idx="35">
                  <c:v>9163</c:v>
                </c:pt>
                <c:pt idx="36">
                  <c:v>4091</c:v>
                </c:pt>
                <c:pt idx="37">
                  <c:v>10712</c:v>
                </c:pt>
                <c:pt idx="38">
                  <c:v>6597</c:v>
                </c:pt>
                <c:pt idx="39">
                  <c:v>9025</c:v>
                </c:pt>
                <c:pt idx="40" formatCode="General">
                  <c:v>19549</c:v>
                </c:pt>
              </c:numCache>
            </c:numRef>
          </c:val>
          <c:extLst>
            <c:ext xmlns:c16="http://schemas.microsoft.com/office/drawing/2014/chart" uri="{C3380CC4-5D6E-409C-BE32-E72D297353CC}">
              <c16:uniqueId val="{00000002-8D61-471E-9EFF-23ECF9DE3B8A}"/>
            </c:ext>
          </c:extLst>
        </c:ser>
        <c:dLbls>
          <c:showLegendKey val="0"/>
          <c:showVal val="0"/>
          <c:showCatName val="0"/>
          <c:showSerName val="0"/>
          <c:showPercent val="0"/>
          <c:showBubbleSize val="0"/>
        </c:dLbls>
        <c:gapWidth val="80"/>
        <c:overlap val="100"/>
        <c:axId val="1460736224"/>
        <c:axId val="1460737888"/>
      </c:barChart>
      <c:lineChart>
        <c:grouping val="standard"/>
        <c:varyColors val="0"/>
        <c:ser>
          <c:idx val="3"/>
          <c:order val="0"/>
          <c:tx>
            <c:strRef>
              <c:f>'Data Dia 21'!$G$9</c:f>
              <c:strCache>
                <c:ptCount val="1"/>
                <c:pt idx="0">
                  <c:v>Totalt skadebelopp för naturskador (höger axel)</c:v>
                </c:pt>
              </c:strCache>
            </c:strRef>
          </c:tx>
          <c:spPr>
            <a:ln w="19050" cap="rnd">
              <a:solidFill>
                <a:schemeClr val="tx1"/>
              </a:solidFill>
              <a:prstDash val="solid"/>
              <a:round/>
            </a:ln>
            <a:effectLst/>
          </c:spPr>
          <c:marker>
            <c:symbol val="none"/>
          </c:marker>
          <c:cat>
            <c:numRef>
              <c:f>'Data Dia 21'!$A$10:$A$50</c:f>
              <c:numCache>
                <c:formatCode>General</c:formatCode>
                <c:ptCount val="41"/>
                <c:pt idx="0">
                  <c:v>1985</c:v>
                </c:pt>
                <c:pt idx="1">
                  <c:v>1986</c:v>
                </c:pt>
                <c:pt idx="2">
                  <c:v>1987</c:v>
                </c:pt>
                <c:pt idx="3">
                  <c:v>1988</c:v>
                </c:pt>
                <c:pt idx="4">
                  <c:v>1989</c:v>
                </c:pt>
                <c:pt idx="5">
                  <c:v>1990</c:v>
                </c:pt>
                <c:pt idx="6">
                  <c:v>1991</c:v>
                </c:pt>
                <c:pt idx="7">
                  <c:v>1992</c:v>
                </c:pt>
                <c:pt idx="8">
                  <c:v>1993</c:v>
                </c:pt>
                <c:pt idx="9">
                  <c:v>1994</c:v>
                </c:pt>
                <c:pt idx="10">
                  <c:v>1995</c:v>
                </c:pt>
                <c:pt idx="11">
                  <c:v>1996</c:v>
                </c:pt>
                <c:pt idx="12">
                  <c:v>1997</c:v>
                </c:pt>
                <c:pt idx="13">
                  <c:v>1998</c:v>
                </c:pt>
                <c:pt idx="14">
                  <c:v>1999</c:v>
                </c:pt>
                <c:pt idx="15">
                  <c:v>2000</c:v>
                </c:pt>
                <c:pt idx="16">
                  <c:v>2001</c:v>
                </c:pt>
                <c:pt idx="17">
                  <c:v>2002</c:v>
                </c:pt>
                <c:pt idx="18">
                  <c:v>2003</c:v>
                </c:pt>
                <c:pt idx="19">
                  <c:v>2004</c:v>
                </c:pt>
                <c:pt idx="20">
                  <c:v>2005</c:v>
                </c:pt>
                <c:pt idx="21">
                  <c:v>2006</c:v>
                </c:pt>
                <c:pt idx="22">
                  <c:v>2007</c:v>
                </c:pt>
                <c:pt idx="23">
                  <c:v>2008</c:v>
                </c:pt>
                <c:pt idx="24">
                  <c:v>2009</c:v>
                </c:pt>
                <c:pt idx="25">
                  <c:v>2010</c:v>
                </c:pt>
                <c:pt idx="26">
                  <c:v>2011</c:v>
                </c:pt>
                <c:pt idx="27">
                  <c:v>2012</c:v>
                </c:pt>
                <c:pt idx="28">
                  <c:v>2013</c:v>
                </c:pt>
                <c:pt idx="29">
                  <c:v>2014</c:v>
                </c:pt>
                <c:pt idx="30">
                  <c:v>2015</c:v>
                </c:pt>
                <c:pt idx="31">
                  <c:v>2016</c:v>
                </c:pt>
                <c:pt idx="32">
                  <c:v>2017</c:v>
                </c:pt>
                <c:pt idx="33">
                  <c:v>2018</c:v>
                </c:pt>
                <c:pt idx="34">
                  <c:v>2019</c:v>
                </c:pt>
                <c:pt idx="35">
                  <c:v>2020</c:v>
                </c:pt>
                <c:pt idx="36">
                  <c:v>2021</c:v>
                </c:pt>
                <c:pt idx="37">
                  <c:v>2022</c:v>
                </c:pt>
                <c:pt idx="38">
                  <c:v>2023</c:v>
                </c:pt>
                <c:pt idx="39">
                  <c:v>2024</c:v>
                </c:pt>
                <c:pt idx="40">
                  <c:v>2025</c:v>
                </c:pt>
              </c:numCache>
            </c:numRef>
          </c:cat>
          <c:val>
            <c:numRef>
              <c:f>'Data Dia 21'!$G$10:$G$50</c:f>
              <c:numCache>
                <c:formatCode>0.0000</c:formatCode>
                <c:ptCount val="41"/>
                <c:pt idx="0">
                  <c:v>0.128688</c:v>
                </c:pt>
                <c:pt idx="1">
                  <c:v>0.105196</c:v>
                </c:pt>
                <c:pt idx="2">
                  <c:v>5.3962000000000003E-2</c:v>
                </c:pt>
                <c:pt idx="3">
                  <c:v>0.13658600000000001</c:v>
                </c:pt>
                <c:pt idx="4">
                  <c:v>8.5058999999999996E-2</c:v>
                </c:pt>
                <c:pt idx="5">
                  <c:v>0.15568699999999999</c:v>
                </c:pt>
                <c:pt idx="6">
                  <c:v>8.4659999999999999E-2</c:v>
                </c:pt>
                <c:pt idx="7">
                  <c:v>0.140763</c:v>
                </c:pt>
                <c:pt idx="8">
                  <c:v>0.37160799999999999</c:v>
                </c:pt>
                <c:pt idx="9">
                  <c:v>0.121477</c:v>
                </c:pt>
                <c:pt idx="10">
                  <c:v>0.15595700000000001</c:v>
                </c:pt>
                <c:pt idx="11">
                  <c:v>7.7892000000000003E-2</c:v>
                </c:pt>
                <c:pt idx="12">
                  <c:v>0.28668100000000002</c:v>
                </c:pt>
                <c:pt idx="13">
                  <c:v>7.0859000000000005E-2</c:v>
                </c:pt>
                <c:pt idx="14">
                  <c:v>0.94263399999999997</c:v>
                </c:pt>
                <c:pt idx="15">
                  <c:v>0.27046300000000001</c:v>
                </c:pt>
                <c:pt idx="16">
                  <c:v>0.17738799999999999</c:v>
                </c:pt>
                <c:pt idx="17">
                  <c:v>0.28731099999999998</c:v>
                </c:pt>
                <c:pt idx="18">
                  <c:v>0.18959000000000001</c:v>
                </c:pt>
                <c:pt idx="19">
                  <c:v>0.16919300000000001</c:v>
                </c:pt>
                <c:pt idx="20">
                  <c:v>3.7651910000000002</c:v>
                </c:pt>
                <c:pt idx="21">
                  <c:v>0.30833899999999997</c:v>
                </c:pt>
                <c:pt idx="22">
                  <c:v>0.56233599999999995</c:v>
                </c:pt>
                <c:pt idx="23">
                  <c:v>0.21551799999999999</c:v>
                </c:pt>
                <c:pt idx="24">
                  <c:v>0.17751900000000001</c:v>
                </c:pt>
                <c:pt idx="25">
                  <c:v>0.88661299999999998</c:v>
                </c:pt>
                <c:pt idx="26">
                  <c:v>0.96442700000000003</c:v>
                </c:pt>
                <c:pt idx="27">
                  <c:v>0.30216300000000001</c:v>
                </c:pt>
                <c:pt idx="28">
                  <c:v>0.95267999999999997</c:v>
                </c:pt>
                <c:pt idx="29">
                  <c:v>1.2099070000000001</c:v>
                </c:pt>
                <c:pt idx="30">
                  <c:v>1.0295198889999999</c:v>
                </c:pt>
                <c:pt idx="31">
                  <c:v>0.33914640499999998</c:v>
                </c:pt>
                <c:pt idx="32">
                  <c:v>0.30336999999999997</c:v>
                </c:pt>
                <c:pt idx="33">
                  <c:v>0.59041859699999999</c:v>
                </c:pt>
                <c:pt idx="34">
                  <c:v>0.76640802200000002</c:v>
                </c:pt>
                <c:pt idx="35">
                  <c:v>0.488649257</c:v>
                </c:pt>
                <c:pt idx="36">
                  <c:v>2.7281976819999998</c:v>
                </c:pt>
                <c:pt idx="37">
                  <c:v>0.83720211477999995</c:v>
                </c:pt>
                <c:pt idx="38">
                  <c:v>1.5623956210000001</c:v>
                </c:pt>
                <c:pt idx="39">
                  <c:v>1.228683905</c:v>
                </c:pt>
                <c:pt idx="40">
                  <c:v>1.560165408</c:v>
                </c:pt>
              </c:numCache>
            </c:numRef>
          </c:val>
          <c:smooth val="0"/>
          <c:extLst>
            <c:ext xmlns:c16="http://schemas.microsoft.com/office/drawing/2014/chart" uri="{C3380CC4-5D6E-409C-BE32-E72D297353CC}">
              <c16:uniqueId val="{00000003-8D61-471E-9EFF-23ECF9DE3B8A}"/>
            </c:ext>
          </c:extLst>
        </c:ser>
        <c:dLbls>
          <c:showLegendKey val="0"/>
          <c:showVal val="0"/>
          <c:showCatName val="0"/>
          <c:showSerName val="0"/>
          <c:showPercent val="0"/>
          <c:showBubbleSize val="0"/>
        </c:dLbls>
        <c:marker val="1"/>
        <c:smooth val="0"/>
        <c:axId val="1387796464"/>
        <c:axId val="1387800624"/>
      </c:lineChart>
      <c:catAx>
        <c:axId val="1460736224"/>
        <c:scaling>
          <c:orientation val="minMax"/>
        </c:scaling>
        <c:delete val="0"/>
        <c:axPos val="b"/>
        <c:numFmt formatCode="General" sourceLinked="1"/>
        <c:majorTickMark val="none"/>
        <c:minorTickMark val="none"/>
        <c:tickLblPos val="nextTo"/>
        <c:spPr>
          <a:noFill/>
          <a:ln w="6350"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Roboto" panose="02000000000000000000" pitchFamily="2" charset="0"/>
                <a:cs typeface="Verdana" panose="020B0604030504040204" pitchFamily="34" charset="0"/>
              </a:defRPr>
            </a:pPr>
            <a:endParaRPr lang="sv-SE"/>
          </a:p>
        </c:txPr>
        <c:crossAx val="1460737888"/>
        <c:crosses val="autoZero"/>
        <c:auto val="1"/>
        <c:lblAlgn val="ctr"/>
        <c:lblOffset val="100"/>
        <c:tickLblSkip val="5"/>
        <c:noMultiLvlLbl val="0"/>
      </c:catAx>
      <c:valAx>
        <c:axId val="146073788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out"/>
        <c:minorTickMark val="none"/>
        <c:tickLblPos val="nextTo"/>
        <c:spPr>
          <a:noFill/>
          <a:ln w="6350">
            <a:solidFill>
              <a:schemeClr val="tx1"/>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Roboto" panose="02000000000000000000" pitchFamily="2" charset="0"/>
                <a:cs typeface="Verdana" panose="020B0604030504040204" pitchFamily="34" charset="0"/>
              </a:defRPr>
            </a:pPr>
            <a:endParaRPr lang="sv-SE"/>
          </a:p>
        </c:txPr>
        <c:crossAx val="1460736224"/>
        <c:crosses val="autoZero"/>
        <c:crossBetween val="between"/>
      </c:valAx>
      <c:valAx>
        <c:axId val="1387800624"/>
        <c:scaling>
          <c:orientation val="minMax"/>
          <c:max val="5"/>
        </c:scaling>
        <c:delete val="0"/>
        <c:axPos val="r"/>
        <c:numFmt formatCode="#,##0.0" sourceLinked="0"/>
        <c:majorTickMark val="out"/>
        <c:minorTickMark val="none"/>
        <c:tickLblPos val="nextTo"/>
        <c:spPr>
          <a:noFill/>
          <a:ln w="6350">
            <a:solidFill>
              <a:schemeClr val="tx1"/>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Roboto" panose="02000000000000000000" pitchFamily="2" charset="0"/>
                <a:cs typeface="Verdana" panose="020B0604030504040204" pitchFamily="34" charset="0"/>
              </a:defRPr>
            </a:pPr>
            <a:endParaRPr lang="sv-SE"/>
          </a:p>
        </c:txPr>
        <c:crossAx val="1387796464"/>
        <c:crosses val="max"/>
        <c:crossBetween val="between"/>
      </c:valAx>
      <c:catAx>
        <c:axId val="1387796464"/>
        <c:scaling>
          <c:orientation val="minMax"/>
        </c:scaling>
        <c:delete val="1"/>
        <c:axPos val="b"/>
        <c:numFmt formatCode="General" sourceLinked="1"/>
        <c:majorTickMark val="out"/>
        <c:minorTickMark val="none"/>
        <c:tickLblPos val="nextTo"/>
        <c:crossAx val="1387800624"/>
        <c:crosses val="autoZero"/>
        <c:auto val="1"/>
        <c:lblAlgn val="ctr"/>
        <c:lblOffset val="100"/>
        <c:noMultiLvlLbl val="0"/>
      </c:catAx>
      <c:spPr>
        <a:noFill/>
        <a:ln>
          <a:noFill/>
        </a:ln>
        <a:effectLst/>
      </c:spPr>
    </c:plotArea>
    <c:legend>
      <c:legendPos val="l"/>
      <c:layout>
        <c:manualLayout>
          <c:xMode val="edge"/>
          <c:yMode val="edge"/>
          <c:x val="9.5683811681417791E-2"/>
          <c:y val="0.92592804090194436"/>
          <c:w val="0.85104608513664526"/>
          <c:h val="5.811998236882427E-2"/>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Roboto" panose="02000000000000000000" pitchFamily="2" charset="0"/>
              <a:cs typeface="Verdana" panose="020B0604030504040204" pitchFamily="34" charset="0"/>
            </a:defRPr>
          </a:pPr>
          <a:endParaRPr lang="sv-SE"/>
        </a:p>
      </c:txPr>
    </c:legend>
    <c:plotVisOnly val="1"/>
    <c:dispBlanksAs val="gap"/>
    <c:showDLblsOverMax val="0"/>
  </c:chart>
  <c:spPr>
    <a:noFill/>
    <a:ln w="9525" cap="flat" cmpd="sng" algn="ctr">
      <a:noFill/>
      <a:round/>
    </a:ln>
    <a:effectLst/>
  </c:spPr>
  <c:txPr>
    <a:bodyPr/>
    <a:lstStyle/>
    <a:p>
      <a:pPr>
        <a:defRPr sz="900">
          <a:solidFill>
            <a:sysClr val="windowText" lastClr="000000"/>
          </a:solidFill>
          <a:latin typeface="+mn-lt"/>
          <a:ea typeface="Roboto" panose="02000000000000000000" pitchFamily="2" charset="0"/>
          <a:cs typeface="Verdana" panose="020B0604030504040204" pitchFamily="34" charset="0"/>
        </a:defRPr>
      </a:pPr>
      <a:endParaRPr lang="sv-SE"/>
    </a:p>
  </c:txPr>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5.2748031496063004E-2"/>
          <c:y val="3.1728106768455958E-2"/>
          <c:w val="0.93540739941753859"/>
          <c:h val="0.86129137603447847"/>
        </c:manualLayout>
      </c:layout>
      <c:barChart>
        <c:barDir val="col"/>
        <c:grouping val="stacked"/>
        <c:varyColors val="0"/>
        <c:ser>
          <c:idx val="0"/>
          <c:order val="0"/>
          <c:tx>
            <c:strRef>
              <c:f>'Data Dia 22'!$B$7</c:f>
              <c:strCache>
                <c:ptCount val="1"/>
                <c:pt idx="0">
                  <c:v>2015</c:v>
                </c:pt>
              </c:strCache>
            </c:strRef>
          </c:tx>
          <c:spPr>
            <a:solidFill>
              <a:srgbClr val="6679BB"/>
            </a:solidFill>
            <a:ln>
              <a:noFill/>
            </a:ln>
            <a:effectLst/>
          </c:spPr>
          <c:invertIfNegative val="0"/>
          <c:cat>
            <c:strRef>
              <c:f>'Data Dia 22'!$A$8:$A$17</c:f>
              <c:strCache>
                <c:ptCount val="10"/>
                <c:pt idx="0">
                  <c:v>Gävle</c:v>
                </c:pt>
                <c:pt idx="1">
                  <c:v>Stockholm</c:v>
                </c:pt>
                <c:pt idx="2">
                  <c:v>Sandviken</c:v>
                </c:pt>
                <c:pt idx="3">
                  <c:v>Göteborg</c:v>
                </c:pt>
                <c:pt idx="4">
                  <c:v>Norrtälje</c:v>
                </c:pt>
                <c:pt idx="5">
                  <c:v>Uppsala</c:v>
                </c:pt>
                <c:pt idx="6">
                  <c:v>Örebro</c:v>
                </c:pt>
                <c:pt idx="7">
                  <c:v>Jönköping</c:v>
                </c:pt>
                <c:pt idx="8">
                  <c:v>Kungsbacka</c:v>
                </c:pt>
                <c:pt idx="9">
                  <c:v>Sala</c:v>
                </c:pt>
              </c:strCache>
            </c:strRef>
          </c:cat>
          <c:val>
            <c:numRef>
              <c:f>'Data Dia 22'!$B$8:$B$17</c:f>
              <c:numCache>
                <c:formatCode>0.0</c:formatCode>
                <c:ptCount val="10"/>
                <c:pt idx="0">
                  <c:v>0.58766499999999999</c:v>
                </c:pt>
                <c:pt idx="1">
                  <c:v>23.282475000000002</c:v>
                </c:pt>
                <c:pt idx="2">
                  <c:v>0.12570000000000001</c:v>
                </c:pt>
                <c:pt idx="3">
                  <c:v>26.916263000000001</c:v>
                </c:pt>
                <c:pt idx="4">
                  <c:v>3.267331</c:v>
                </c:pt>
                <c:pt idx="5">
                  <c:v>1.174342</c:v>
                </c:pt>
                <c:pt idx="6">
                  <c:v>4.3440820000000002</c:v>
                </c:pt>
                <c:pt idx="7">
                  <c:v>9.6665329999999994</c:v>
                </c:pt>
                <c:pt idx="8">
                  <c:v>8.878641</c:v>
                </c:pt>
                <c:pt idx="9">
                  <c:v>0.381046</c:v>
                </c:pt>
              </c:numCache>
            </c:numRef>
          </c:val>
          <c:extLst>
            <c:ext xmlns:c16="http://schemas.microsoft.com/office/drawing/2014/chart" uri="{C3380CC4-5D6E-409C-BE32-E72D297353CC}">
              <c16:uniqueId val="{00000000-F51A-437D-AF8C-3FD93EBF7836}"/>
            </c:ext>
          </c:extLst>
        </c:ser>
        <c:ser>
          <c:idx val="1"/>
          <c:order val="1"/>
          <c:tx>
            <c:strRef>
              <c:f>'Data Dia 22'!$C$7</c:f>
              <c:strCache>
                <c:ptCount val="1"/>
                <c:pt idx="0">
                  <c:v>2016</c:v>
                </c:pt>
              </c:strCache>
            </c:strRef>
          </c:tx>
          <c:spPr>
            <a:solidFill>
              <a:srgbClr val="FFD478"/>
            </a:solidFill>
            <a:ln>
              <a:noFill/>
            </a:ln>
            <a:effectLst/>
          </c:spPr>
          <c:invertIfNegative val="0"/>
          <c:cat>
            <c:strRef>
              <c:f>'Data Dia 22'!$A$8:$A$17</c:f>
              <c:strCache>
                <c:ptCount val="10"/>
                <c:pt idx="0">
                  <c:v>Gävle</c:v>
                </c:pt>
                <c:pt idx="1">
                  <c:v>Stockholm</c:v>
                </c:pt>
                <c:pt idx="2">
                  <c:v>Sandviken</c:v>
                </c:pt>
                <c:pt idx="3">
                  <c:v>Göteborg</c:v>
                </c:pt>
                <c:pt idx="4">
                  <c:v>Norrtälje</c:v>
                </c:pt>
                <c:pt idx="5">
                  <c:v>Uppsala</c:v>
                </c:pt>
                <c:pt idx="6">
                  <c:v>Örebro</c:v>
                </c:pt>
                <c:pt idx="7">
                  <c:v>Jönköping</c:v>
                </c:pt>
                <c:pt idx="8">
                  <c:v>Kungsbacka</c:v>
                </c:pt>
                <c:pt idx="9">
                  <c:v>Sala</c:v>
                </c:pt>
              </c:strCache>
            </c:strRef>
          </c:cat>
          <c:val>
            <c:numRef>
              <c:f>'Data Dia 22'!$C$8:$C$17</c:f>
              <c:numCache>
                <c:formatCode>0.0</c:formatCode>
                <c:ptCount val="10"/>
                <c:pt idx="0">
                  <c:v>0.80427499999999996</c:v>
                </c:pt>
                <c:pt idx="1">
                  <c:v>8.4912919999999996</c:v>
                </c:pt>
                <c:pt idx="2">
                  <c:v>2.1278450000000002</c:v>
                </c:pt>
                <c:pt idx="3">
                  <c:v>5.5455449999999997</c:v>
                </c:pt>
                <c:pt idx="4">
                  <c:v>9.2452660000000009</c:v>
                </c:pt>
                <c:pt idx="5">
                  <c:v>2.07389</c:v>
                </c:pt>
                <c:pt idx="6">
                  <c:v>0.79631099999999999</c:v>
                </c:pt>
                <c:pt idx="7">
                  <c:v>1.1715100000000001</c:v>
                </c:pt>
                <c:pt idx="8">
                  <c:v>1.496988</c:v>
                </c:pt>
                <c:pt idx="9">
                  <c:v>1.4467000000000001E-2</c:v>
                </c:pt>
              </c:numCache>
            </c:numRef>
          </c:val>
          <c:extLst>
            <c:ext xmlns:c16="http://schemas.microsoft.com/office/drawing/2014/chart" uri="{C3380CC4-5D6E-409C-BE32-E72D297353CC}">
              <c16:uniqueId val="{00000001-F51A-437D-AF8C-3FD93EBF7836}"/>
            </c:ext>
          </c:extLst>
        </c:ser>
        <c:ser>
          <c:idx val="2"/>
          <c:order val="2"/>
          <c:tx>
            <c:strRef>
              <c:f>'Data Dia 22'!$D$7</c:f>
              <c:strCache>
                <c:ptCount val="1"/>
                <c:pt idx="0">
                  <c:v>2017</c:v>
                </c:pt>
              </c:strCache>
            </c:strRef>
          </c:tx>
          <c:spPr>
            <a:solidFill>
              <a:srgbClr val="E93E84"/>
            </a:solidFill>
            <a:ln>
              <a:noFill/>
            </a:ln>
            <a:effectLst/>
          </c:spPr>
          <c:invertIfNegative val="0"/>
          <c:cat>
            <c:strRef>
              <c:f>'Data Dia 22'!$A$8:$A$17</c:f>
              <c:strCache>
                <c:ptCount val="10"/>
                <c:pt idx="0">
                  <c:v>Gävle</c:v>
                </c:pt>
                <c:pt idx="1">
                  <c:v>Stockholm</c:v>
                </c:pt>
                <c:pt idx="2">
                  <c:v>Sandviken</c:v>
                </c:pt>
                <c:pt idx="3">
                  <c:v>Göteborg</c:v>
                </c:pt>
                <c:pt idx="4">
                  <c:v>Norrtälje</c:v>
                </c:pt>
                <c:pt idx="5">
                  <c:v>Uppsala</c:v>
                </c:pt>
                <c:pt idx="6">
                  <c:v>Örebro</c:v>
                </c:pt>
                <c:pt idx="7">
                  <c:v>Jönköping</c:v>
                </c:pt>
                <c:pt idx="8">
                  <c:v>Kungsbacka</c:v>
                </c:pt>
                <c:pt idx="9">
                  <c:v>Sala</c:v>
                </c:pt>
              </c:strCache>
            </c:strRef>
          </c:cat>
          <c:val>
            <c:numRef>
              <c:f>'Data Dia 22'!$D$8:$D$17</c:f>
              <c:numCache>
                <c:formatCode>0.0</c:formatCode>
                <c:ptCount val="10"/>
                <c:pt idx="0">
                  <c:v>3.8641960000000002</c:v>
                </c:pt>
                <c:pt idx="1">
                  <c:v>5.355289</c:v>
                </c:pt>
                <c:pt idx="2">
                  <c:v>0.26424900000000001</c:v>
                </c:pt>
                <c:pt idx="3">
                  <c:v>17.414387999999999</c:v>
                </c:pt>
                <c:pt idx="4">
                  <c:v>1.2758449999999999</c:v>
                </c:pt>
                <c:pt idx="5">
                  <c:v>1.038365</c:v>
                </c:pt>
                <c:pt idx="6">
                  <c:v>1.933589</c:v>
                </c:pt>
                <c:pt idx="7">
                  <c:v>5.7564260000000003</c:v>
                </c:pt>
                <c:pt idx="8">
                  <c:v>1.417719</c:v>
                </c:pt>
                <c:pt idx="9">
                  <c:v>0.308471</c:v>
                </c:pt>
              </c:numCache>
            </c:numRef>
          </c:val>
          <c:extLst>
            <c:ext xmlns:c16="http://schemas.microsoft.com/office/drawing/2014/chart" uri="{C3380CC4-5D6E-409C-BE32-E72D297353CC}">
              <c16:uniqueId val="{00000002-F51A-437D-AF8C-3FD93EBF7836}"/>
            </c:ext>
          </c:extLst>
        </c:ser>
        <c:ser>
          <c:idx val="3"/>
          <c:order val="3"/>
          <c:tx>
            <c:strRef>
              <c:f>'Data Dia 22'!$E$7</c:f>
              <c:strCache>
                <c:ptCount val="1"/>
                <c:pt idx="0">
                  <c:v>2018</c:v>
                </c:pt>
              </c:strCache>
            </c:strRef>
          </c:tx>
          <c:spPr>
            <a:solidFill>
              <a:srgbClr val="C6DE89"/>
            </a:solidFill>
            <a:ln>
              <a:noFill/>
            </a:ln>
            <a:effectLst/>
          </c:spPr>
          <c:invertIfNegative val="0"/>
          <c:cat>
            <c:strRef>
              <c:f>'Data Dia 22'!$A$8:$A$17</c:f>
              <c:strCache>
                <c:ptCount val="10"/>
                <c:pt idx="0">
                  <c:v>Gävle</c:v>
                </c:pt>
                <c:pt idx="1">
                  <c:v>Stockholm</c:v>
                </c:pt>
                <c:pt idx="2">
                  <c:v>Sandviken</c:v>
                </c:pt>
                <c:pt idx="3">
                  <c:v>Göteborg</c:v>
                </c:pt>
                <c:pt idx="4">
                  <c:v>Norrtälje</c:v>
                </c:pt>
                <c:pt idx="5">
                  <c:v>Uppsala</c:v>
                </c:pt>
                <c:pt idx="6">
                  <c:v>Örebro</c:v>
                </c:pt>
                <c:pt idx="7">
                  <c:v>Jönköping</c:v>
                </c:pt>
                <c:pt idx="8">
                  <c:v>Kungsbacka</c:v>
                </c:pt>
                <c:pt idx="9">
                  <c:v>Sala</c:v>
                </c:pt>
              </c:strCache>
            </c:strRef>
          </c:cat>
          <c:val>
            <c:numRef>
              <c:f>'Data Dia 22'!$E$8:$E$17</c:f>
              <c:numCache>
                <c:formatCode>0.0</c:formatCode>
                <c:ptCount val="10"/>
                <c:pt idx="0">
                  <c:v>2.3960180000000002</c:v>
                </c:pt>
                <c:pt idx="1">
                  <c:v>12.002594999999999</c:v>
                </c:pt>
                <c:pt idx="2">
                  <c:v>5.5209289999999998</c:v>
                </c:pt>
                <c:pt idx="3">
                  <c:v>7.9182410000000001</c:v>
                </c:pt>
                <c:pt idx="4">
                  <c:v>3.202286</c:v>
                </c:pt>
                <c:pt idx="5">
                  <c:v>97.849024999999997</c:v>
                </c:pt>
                <c:pt idx="6">
                  <c:v>1.275741</c:v>
                </c:pt>
                <c:pt idx="7">
                  <c:v>2.919797</c:v>
                </c:pt>
                <c:pt idx="8">
                  <c:v>0.82384299999999999</c:v>
                </c:pt>
                <c:pt idx="9">
                  <c:v>0.74469799999999997</c:v>
                </c:pt>
              </c:numCache>
            </c:numRef>
          </c:val>
          <c:extLst>
            <c:ext xmlns:c16="http://schemas.microsoft.com/office/drawing/2014/chart" uri="{C3380CC4-5D6E-409C-BE32-E72D297353CC}">
              <c16:uniqueId val="{00000003-F51A-437D-AF8C-3FD93EBF7836}"/>
            </c:ext>
          </c:extLst>
        </c:ser>
        <c:ser>
          <c:idx val="4"/>
          <c:order val="4"/>
          <c:tx>
            <c:strRef>
              <c:f>'Data Dia 22'!$F$7</c:f>
              <c:strCache>
                <c:ptCount val="1"/>
                <c:pt idx="0">
                  <c:v>2019</c:v>
                </c:pt>
              </c:strCache>
            </c:strRef>
          </c:tx>
          <c:spPr>
            <a:solidFill>
              <a:srgbClr val="A3B1DA"/>
            </a:solidFill>
            <a:ln>
              <a:noFill/>
            </a:ln>
            <a:effectLst/>
          </c:spPr>
          <c:invertIfNegative val="0"/>
          <c:cat>
            <c:strRef>
              <c:f>'Data Dia 22'!$A$8:$A$17</c:f>
              <c:strCache>
                <c:ptCount val="10"/>
                <c:pt idx="0">
                  <c:v>Gävle</c:v>
                </c:pt>
                <c:pt idx="1">
                  <c:v>Stockholm</c:v>
                </c:pt>
                <c:pt idx="2">
                  <c:v>Sandviken</c:v>
                </c:pt>
                <c:pt idx="3">
                  <c:v>Göteborg</c:v>
                </c:pt>
                <c:pt idx="4">
                  <c:v>Norrtälje</c:v>
                </c:pt>
                <c:pt idx="5">
                  <c:v>Uppsala</c:v>
                </c:pt>
                <c:pt idx="6">
                  <c:v>Örebro</c:v>
                </c:pt>
                <c:pt idx="7">
                  <c:v>Jönköping</c:v>
                </c:pt>
                <c:pt idx="8">
                  <c:v>Kungsbacka</c:v>
                </c:pt>
                <c:pt idx="9">
                  <c:v>Sala</c:v>
                </c:pt>
              </c:strCache>
            </c:strRef>
          </c:cat>
          <c:val>
            <c:numRef>
              <c:f>'Data Dia 22'!$F$8:$F$17</c:f>
              <c:numCache>
                <c:formatCode>0.0</c:formatCode>
                <c:ptCount val="10"/>
                <c:pt idx="0">
                  <c:v>1.1323700000000001</c:v>
                </c:pt>
                <c:pt idx="1">
                  <c:v>27.977692000000001</c:v>
                </c:pt>
                <c:pt idx="2">
                  <c:v>1.0558259999999999</c:v>
                </c:pt>
                <c:pt idx="3">
                  <c:v>13.436759</c:v>
                </c:pt>
                <c:pt idx="4">
                  <c:v>129.63763800000001</c:v>
                </c:pt>
                <c:pt idx="5">
                  <c:v>37.013216</c:v>
                </c:pt>
                <c:pt idx="6">
                  <c:v>3.3353549999999998</c:v>
                </c:pt>
                <c:pt idx="7">
                  <c:v>10.335936999999999</c:v>
                </c:pt>
                <c:pt idx="8">
                  <c:v>45.650047999999998</c:v>
                </c:pt>
                <c:pt idx="9">
                  <c:v>1.0336380000000001</c:v>
                </c:pt>
              </c:numCache>
            </c:numRef>
          </c:val>
          <c:extLst>
            <c:ext xmlns:c16="http://schemas.microsoft.com/office/drawing/2014/chart" uri="{C3380CC4-5D6E-409C-BE32-E72D297353CC}">
              <c16:uniqueId val="{00000004-F51A-437D-AF8C-3FD93EBF7836}"/>
            </c:ext>
          </c:extLst>
        </c:ser>
        <c:ser>
          <c:idx val="5"/>
          <c:order val="5"/>
          <c:tx>
            <c:strRef>
              <c:f>'Data Dia 22'!$G$7</c:f>
              <c:strCache>
                <c:ptCount val="1"/>
                <c:pt idx="0">
                  <c:v>2020</c:v>
                </c:pt>
              </c:strCache>
            </c:strRef>
          </c:tx>
          <c:spPr>
            <a:solidFill>
              <a:srgbClr val="FFE3A6"/>
            </a:solidFill>
            <a:ln>
              <a:noFill/>
            </a:ln>
            <a:effectLst/>
          </c:spPr>
          <c:invertIfNegative val="0"/>
          <c:cat>
            <c:strRef>
              <c:f>'Data Dia 22'!$A$8:$A$17</c:f>
              <c:strCache>
                <c:ptCount val="10"/>
                <c:pt idx="0">
                  <c:v>Gävle</c:v>
                </c:pt>
                <c:pt idx="1">
                  <c:v>Stockholm</c:v>
                </c:pt>
                <c:pt idx="2">
                  <c:v>Sandviken</c:v>
                </c:pt>
                <c:pt idx="3">
                  <c:v>Göteborg</c:v>
                </c:pt>
                <c:pt idx="4">
                  <c:v>Norrtälje</c:v>
                </c:pt>
                <c:pt idx="5">
                  <c:v>Uppsala</c:v>
                </c:pt>
                <c:pt idx="6">
                  <c:v>Örebro</c:v>
                </c:pt>
                <c:pt idx="7">
                  <c:v>Jönköping</c:v>
                </c:pt>
                <c:pt idx="8">
                  <c:v>Kungsbacka</c:v>
                </c:pt>
                <c:pt idx="9">
                  <c:v>Sala</c:v>
                </c:pt>
              </c:strCache>
            </c:strRef>
          </c:cat>
          <c:val>
            <c:numRef>
              <c:f>'Data Dia 22'!$G$8:$G$17</c:f>
              <c:numCache>
                <c:formatCode>0.0</c:formatCode>
                <c:ptCount val="10"/>
                <c:pt idx="0">
                  <c:v>3.3481960000000002</c:v>
                </c:pt>
                <c:pt idx="1">
                  <c:v>12.656136</c:v>
                </c:pt>
                <c:pt idx="2">
                  <c:v>1.1511499999999999</c:v>
                </c:pt>
                <c:pt idx="3">
                  <c:v>17.146667000000001</c:v>
                </c:pt>
                <c:pt idx="4">
                  <c:v>1.983657</c:v>
                </c:pt>
                <c:pt idx="5">
                  <c:v>2.7581090000000001</c:v>
                </c:pt>
                <c:pt idx="6">
                  <c:v>5.1777569999999997</c:v>
                </c:pt>
                <c:pt idx="7">
                  <c:v>7.6916690000000001</c:v>
                </c:pt>
                <c:pt idx="8">
                  <c:v>5.7422500000000003</c:v>
                </c:pt>
                <c:pt idx="9">
                  <c:v>1.386889</c:v>
                </c:pt>
              </c:numCache>
            </c:numRef>
          </c:val>
          <c:extLst>
            <c:ext xmlns:c16="http://schemas.microsoft.com/office/drawing/2014/chart" uri="{C3380CC4-5D6E-409C-BE32-E72D297353CC}">
              <c16:uniqueId val="{00000005-F51A-437D-AF8C-3FD93EBF7836}"/>
            </c:ext>
          </c:extLst>
        </c:ser>
        <c:ser>
          <c:idx val="6"/>
          <c:order val="6"/>
          <c:tx>
            <c:strRef>
              <c:f>'Data Dia 22'!$H$7</c:f>
              <c:strCache>
                <c:ptCount val="1"/>
                <c:pt idx="0">
                  <c:v>2021</c:v>
                </c:pt>
              </c:strCache>
            </c:strRef>
          </c:tx>
          <c:spPr>
            <a:solidFill>
              <a:srgbClr val="F494BC">
                <a:lumMod val="60000"/>
                <a:lumOff val="40000"/>
              </a:srgbClr>
            </a:solidFill>
            <a:ln>
              <a:noFill/>
            </a:ln>
            <a:effectLst/>
          </c:spPr>
          <c:invertIfNegative val="0"/>
          <c:cat>
            <c:strRef>
              <c:f>'Data Dia 22'!$A$8:$A$17</c:f>
              <c:strCache>
                <c:ptCount val="10"/>
                <c:pt idx="0">
                  <c:v>Gävle</c:v>
                </c:pt>
                <c:pt idx="1">
                  <c:v>Stockholm</c:v>
                </c:pt>
                <c:pt idx="2">
                  <c:v>Sandviken</c:v>
                </c:pt>
                <c:pt idx="3">
                  <c:v>Göteborg</c:v>
                </c:pt>
                <c:pt idx="4">
                  <c:v>Norrtälje</c:v>
                </c:pt>
                <c:pt idx="5">
                  <c:v>Uppsala</c:v>
                </c:pt>
                <c:pt idx="6">
                  <c:v>Örebro</c:v>
                </c:pt>
                <c:pt idx="7">
                  <c:v>Jönköping</c:v>
                </c:pt>
                <c:pt idx="8">
                  <c:v>Kungsbacka</c:v>
                </c:pt>
                <c:pt idx="9">
                  <c:v>Sala</c:v>
                </c:pt>
              </c:strCache>
            </c:strRef>
          </c:cat>
          <c:val>
            <c:numRef>
              <c:f>'Data Dia 22'!$H$8:$H$17</c:f>
              <c:numCache>
                <c:formatCode>0.0</c:formatCode>
                <c:ptCount val="10"/>
                <c:pt idx="0">
                  <c:v>1673.017509</c:v>
                </c:pt>
                <c:pt idx="1">
                  <c:v>365.384568</c:v>
                </c:pt>
                <c:pt idx="2">
                  <c:v>185.33602400000001</c:v>
                </c:pt>
                <c:pt idx="3">
                  <c:v>19.211603</c:v>
                </c:pt>
                <c:pt idx="4">
                  <c:v>4.5257969999999998</c:v>
                </c:pt>
                <c:pt idx="5">
                  <c:v>9.1317979999999999</c:v>
                </c:pt>
                <c:pt idx="6">
                  <c:v>5.4407699999999997</c:v>
                </c:pt>
                <c:pt idx="7">
                  <c:v>5.9798030000000004</c:v>
                </c:pt>
                <c:pt idx="8">
                  <c:v>12.231596</c:v>
                </c:pt>
                <c:pt idx="9">
                  <c:v>0.65590599999999999</c:v>
                </c:pt>
              </c:numCache>
            </c:numRef>
          </c:val>
          <c:extLst>
            <c:ext xmlns:c16="http://schemas.microsoft.com/office/drawing/2014/chart" uri="{C3380CC4-5D6E-409C-BE32-E72D297353CC}">
              <c16:uniqueId val="{00000006-F51A-437D-AF8C-3FD93EBF7836}"/>
            </c:ext>
          </c:extLst>
        </c:ser>
        <c:ser>
          <c:idx val="7"/>
          <c:order val="7"/>
          <c:tx>
            <c:strRef>
              <c:f>'Data Dia 22'!$I$7</c:f>
              <c:strCache>
                <c:ptCount val="1"/>
                <c:pt idx="0">
                  <c:v>2022</c:v>
                </c:pt>
              </c:strCache>
            </c:strRef>
          </c:tx>
          <c:spPr>
            <a:solidFill>
              <a:srgbClr val="DBEAB7"/>
            </a:solidFill>
            <a:ln>
              <a:noFill/>
            </a:ln>
            <a:effectLst/>
          </c:spPr>
          <c:invertIfNegative val="0"/>
          <c:cat>
            <c:strRef>
              <c:f>'Data Dia 22'!$A$8:$A$17</c:f>
              <c:strCache>
                <c:ptCount val="10"/>
                <c:pt idx="0">
                  <c:v>Gävle</c:v>
                </c:pt>
                <c:pt idx="1">
                  <c:v>Stockholm</c:v>
                </c:pt>
                <c:pt idx="2">
                  <c:v>Sandviken</c:v>
                </c:pt>
                <c:pt idx="3">
                  <c:v>Göteborg</c:v>
                </c:pt>
                <c:pt idx="4">
                  <c:v>Norrtälje</c:v>
                </c:pt>
                <c:pt idx="5">
                  <c:v>Uppsala</c:v>
                </c:pt>
                <c:pt idx="6">
                  <c:v>Örebro</c:v>
                </c:pt>
                <c:pt idx="7">
                  <c:v>Jönköping</c:v>
                </c:pt>
                <c:pt idx="8">
                  <c:v>Kungsbacka</c:v>
                </c:pt>
                <c:pt idx="9">
                  <c:v>Sala</c:v>
                </c:pt>
              </c:strCache>
            </c:strRef>
          </c:cat>
          <c:val>
            <c:numRef>
              <c:f>'Data Dia 22'!$I$8:$I$17</c:f>
              <c:numCache>
                <c:formatCode>0.0</c:formatCode>
                <c:ptCount val="10"/>
                <c:pt idx="0">
                  <c:v>3.0642800000000001</c:v>
                </c:pt>
                <c:pt idx="1">
                  <c:v>17.709343000000001</c:v>
                </c:pt>
                <c:pt idx="2">
                  <c:v>0.96569099999999997</c:v>
                </c:pt>
                <c:pt idx="3">
                  <c:v>16.974049000000001</c:v>
                </c:pt>
                <c:pt idx="4">
                  <c:v>14.691863</c:v>
                </c:pt>
                <c:pt idx="5">
                  <c:v>11.865849000000001</c:v>
                </c:pt>
                <c:pt idx="6">
                  <c:v>24.483946</c:v>
                </c:pt>
                <c:pt idx="7">
                  <c:v>14.993566</c:v>
                </c:pt>
                <c:pt idx="8">
                  <c:v>3.3315619999999999</c:v>
                </c:pt>
                <c:pt idx="9">
                  <c:v>1.6984399999999999</c:v>
                </c:pt>
              </c:numCache>
            </c:numRef>
          </c:val>
          <c:extLst>
            <c:ext xmlns:c16="http://schemas.microsoft.com/office/drawing/2014/chart" uri="{C3380CC4-5D6E-409C-BE32-E72D297353CC}">
              <c16:uniqueId val="{00000007-F51A-437D-AF8C-3FD93EBF7836}"/>
            </c:ext>
          </c:extLst>
        </c:ser>
        <c:ser>
          <c:idx val="9"/>
          <c:order val="8"/>
          <c:tx>
            <c:strRef>
              <c:f>'Data Dia 22'!$J$7</c:f>
              <c:strCache>
                <c:ptCount val="1"/>
                <c:pt idx="0">
                  <c:v>2023</c:v>
                </c:pt>
              </c:strCache>
            </c:strRef>
          </c:tx>
          <c:spPr>
            <a:solidFill>
              <a:srgbClr val="6679BB">
                <a:lumMod val="20000"/>
                <a:lumOff val="80000"/>
              </a:srgbClr>
            </a:solidFill>
            <a:ln>
              <a:noFill/>
            </a:ln>
            <a:effectLst/>
          </c:spPr>
          <c:invertIfNegative val="0"/>
          <c:cat>
            <c:strRef>
              <c:f>'Data Dia 22'!$A$8:$A$17</c:f>
              <c:strCache>
                <c:ptCount val="10"/>
                <c:pt idx="0">
                  <c:v>Gävle</c:v>
                </c:pt>
                <c:pt idx="1">
                  <c:v>Stockholm</c:v>
                </c:pt>
                <c:pt idx="2">
                  <c:v>Sandviken</c:v>
                </c:pt>
                <c:pt idx="3">
                  <c:v>Göteborg</c:v>
                </c:pt>
                <c:pt idx="4">
                  <c:v>Norrtälje</c:v>
                </c:pt>
                <c:pt idx="5">
                  <c:v>Uppsala</c:v>
                </c:pt>
                <c:pt idx="6">
                  <c:v>Örebro</c:v>
                </c:pt>
                <c:pt idx="7">
                  <c:v>Jönköping</c:v>
                </c:pt>
                <c:pt idx="8">
                  <c:v>Kungsbacka</c:v>
                </c:pt>
                <c:pt idx="9">
                  <c:v>Sala</c:v>
                </c:pt>
              </c:strCache>
            </c:strRef>
          </c:cat>
          <c:val>
            <c:numRef>
              <c:f>'Data Dia 22'!$J$8:$J$17</c:f>
              <c:numCache>
                <c:formatCode>0.0</c:formatCode>
                <c:ptCount val="10"/>
                <c:pt idx="0">
                  <c:v>9.4652759999999994</c:v>
                </c:pt>
                <c:pt idx="1">
                  <c:v>46.684007000000001</c:v>
                </c:pt>
                <c:pt idx="2">
                  <c:v>26.220212</c:v>
                </c:pt>
                <c:pt idx="3">
                  <c:v>30.857975</c:v>
                </c:pt>
                <c:pt idx="4">
                  <c:v>3.8873630000000001</c:v>
                </c:pt>
                <c:pt idx="5">
                  <c:v>3.9500890000000002</c:v>
                </c:pt>
                <c:pt idx="6">
                  <c:v>110.797241</c:v>
                </c:pt>
                <c:pt idx="7">
                  <c:v>22.597214000000001</c:v>
                </c:pt>
                <c:pt idx="8">
                  <c:v>18.793074000000001</c:v>
                </c:pt>
                <c:pt idx="9">
                  <c:v>115.58151100000001</c:v>
                </c:pt>
              </c:numCache>
            </c:numRef>
          </c:val>
          <c:extLst>
            <c:ext xmlns:c16="http://schemas.microsoft.com/office/drawing/2014/chart" uri="{C3380CC4-5D6E-409C-BE32-E72D297353CC}">
              <c16:uniqueId val="{00000008-F51A-437D-AF8C-3FD93EBF7836}"/>
            </c:ext>
          </c:extLst>
        </c:ser>
        <c:ser>
          <c:idx val="8"/>
          <c:order val="9"/>
          <c:tx>
            <c:strRef>
              <c:f>'Data Dia 22'!$K$7</c:f>
              <c:strCache>
                <c:ptCount val="1"/>
                <c:pt idx="0">
                  <c:v>2024</c:v>
                </c:pt>
              </c:strCache>
            </c:strRef>
          </c:tx>
          <c:spPr>
            <a:solidFill>
              <a:srgbClr val="FFD478">
                <a:lumMod val="20000"/>
                <a:lumOff val="80000"/>
              </a:srgbClr>
            </a:solidFill>
            <a:ln>
              <a:noFill/>
            </a:ln>
            <a:effectLst/>
          </c:spPr>
          <c:invertIfNegative val="0"/>
          <c:cat>
            <c:strRef>
              <c:f>'Data Dia 22'!$A$8:$A$17</c:f>
              <c:strCache>
                <c:ptCount val="10"/>
                <c:pt idx="0">
                  <c:v>Gävle</c:v>
                </c:pt>
                <c:pt idx="1">
                  <c:v>Stockholm</c:v>
                </c:pt>
                <c:pt idx="2">
                  <c:v>Sandviken</c:v>
                </c:pt>
                <c:pt idx="3">
                  <c:v>Göteborg</c:v>
                </c:pt>
                <c:pt idx="4">
                  <c:v>Norrtälje</c:v>
                </c:pt>
                <c:pt idx="5">
                  <c:v>Uppsala</c:v>
                </c:pt>
                <c:pt idx="6">
                  <c:v>Örebro</c:v>
                </c:pt>
                <c:pt idx="7">
                  <c:v>Jönköping</c:v>
                </c:pt>
                <c:pt idx="8">
                  <c:v>Kungsbacka</c:v>
                </c:pt>
                <c:pt idx="9">
                  <c:v>Sala</c:v>
                </c:pt>
              </c:strCache>
            </c:strRef>
          </c:cat>
          <c:val>
            <c:numRef>
              <c:f>'Data Dia 22'!$K$8:$K$17</c:f>
              <c:numCache>
                <c:formatCode>0.0</c:formatCode>
                <c:ptCount val="10"/>
                <c:pt idx="0">
                  <c:v>5.2790939999999997</c:v>
                </c:pt>
                <c:pt idx="1">
                  <c:v>55.278320000000001</c:v>
                </c:pt>
                <c:pt idx="2">
                  <c:v>1.85094</c:v>
                </c:pt>
                <c:pt idx="3">
                  <c:v>34.054271999999997</c:v>
                </c:pt>
                <c:pt idx="4">
                  <c:v>4.6934550000000002</c:v>
                </c:pt>
                <c:pt idx="5">
                  <c:v>4.5690140000000001</c:v>
                </c:pt>
                <c:pt idx="6">
                  <c:v>7.5766010000000001</c:v>
                </c:pt>
                <c:pt idx="7">
                  <c:v>82.702506</c:v>
                </c:pt>
                <c:pt idx="8">
                  <c:v>50.203544000000001</c:v>
                </c:pt>
                <c:pt idx="9">
                  <c:v>3.7711600000000001</c:v>
                </c:pt>
              </c:numCache>
            </c:numRef>
          </c:val>
          <c:extLst>
            <c:ext xmlns:c16="http://schemas.microsoft.com/office/drawing/2014/chart" uri="{C3380CC4-5D6E-409C-BE32-E72D297353CC}">
              <c16:uniqueId val="{00000009-F51A-437D-AF8C-3FD93EBF7836}"/>
            </c:ext>
          </c:extLst>
        </c:ser>
        <c:dLbls>
          <c:showLegendKey val="0"/>
          <c:showVal val="0"/>
          <c:showCatName val="0"/>
          <c:showSerName val="0"/>
          <c:showPercent val="0"/>
          <c:showBubbleSize val="0"/>
        </c:dLbls>
        <c:gapWidth val="80"/>
        <c:overlap val="100"/>
        <c:axId val="533070608"/>
        <c:axId val="533070936"/>
      </c:barChart>
      <c:catAx>
        <c:axId val="533070608"/>
        <c:scaling>
          <c:orientation val="minMax"/>
        </c:scaling>
        <c:delete val="0"/>
        <c:axPos val="b"/>
        <c:numFmt formatCode="General" sourceLinked="1"/>
        <c:majorTickMark val="none"/>
        <c:minorTickMark val="none"/>
        <c:tickLblPos val="low"/>
        <c:spPr>
          <a:noFill/>
          <a:ln w="9525"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chemeClr val="tx1"/>
                </a:solidFill>
                <a:latin typeface="+mn-lt"/>
                <a:ea typeface="Roboto" panose="02000000000000000000" pitchFamily="2" charset="0"/>
                <a:cs typeface="Roboto" panose="02000000000000000000" pitchFamily="2" charset="0"/>
              </a:defRPr>
            </a:pPr>
            <a:endParaRPr lang="sv-SE"/>
          </a:p>
        </c:txPr>
        <c:crossAx val="533070936"/>
        <c:crosses val="autoZero"/>
        <c:auto val="1"/>
        <c:lblAlgn val="ctr"/>
        <c:lblOffset val="100"/>
        <c:noMultiLvlLbl val="0"/>
      </c:catAx>
      <c:valAx>
        <c:axId val="533070936"/>
        <c:scaling>
          <c:orientation val="minMax"/>
          <c:max val="1800"/>
        </c:scaling>
        <c:delete val="0"/>
        <c:axPos val="l"/>
        <c:majorGridlines>
          <c:spPr>
            <a:ln w="9525" cap="flat" cmpd="sng" algn="ctr">
              <a:solidFill>
                <a:schemeClr val="tx1">
                  <a:lumMod val="15000"/>
                  <a:lumOff val="85000"/>
                </a:schemeClr>
              </a:solidFill>
              <a:round/>
            </a:ln>
            <a:effectLst/>
          </c:spPr>
        </c:majorGridlines>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Roboto" panose="02000000000000000000" pitchFamily="2" charset="0"/>
                <a:cs typeface="Roboto" panose="02000000000000000000" pitchFamily="2" charset="0"/>
              </a:defRPr>
            </a:pPr>
            <a:endParaRPr lang="sv-SE"/>
          </a:p>
        </c:txPr>
        <c:crossAx val="533070608"/>
        <c:crosses val="autoZero"/>
        <c:crossBetween val="between"/>
      </c:valAx>
      <c:spPr>
        <a:noFill/>
        <a:ln>
          <a:noFill/>
        </a:ln>
        <a:effectLst/>
      </c:spPr>
    </c:plotArea>
    <c:legend>
      <c:legendPos val="b"/>
      <c:layout>
        <c:manualLayout>
          <c:xMode val="edge"/>
          <c:yMode val="edge"/>
          <c:x val="1.964437493258548E-2"/>
          <c:y val="0.93197663322999924"/>
          <c:w val="0.96354902383777374"/>
          <c:h val="5.6825343879583753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n-lt"/>
              <a:ea typeface="Roboto" panose="02000000000000000000" pitchFamily="2" charset="0"/>
              <a:cs typeface="Roboto" panose="02000000000000000000" pitchFamily="2" charset="0"/>
            </a:defRPr>
          </a:pPr>
          <a:endParaRPr lang="sv-SE"/>
        </a:p>
      </c:txPr>
    </c:legend>
    <c:plotVisOnly val="1"/>
    <c:dispBlanksAs val="gap"/>
    <c:showDLblsOverMax val="0"/>
  </c:chart>
  <c:spPr>
    <a:solidFill>
      <a:schemeClr val="bg1"/>
    </a:solidFill>
    <a:ln w="9525" cap="flat" cmpd="sng" algn="ctr">
      <a:noFill/>
      <a:round/>
    </a:ln>
    <a:effectLst/>
  </c:spPr>
  <c:txPr>
    <a:bodyPr/>
    <a:lstStyle/>
    <a:p>
      <a:pPr>
        <a:defRPr sz="900">
          <a:solidFill>
            <a:schemeClr val="tx1"/>
          </a:solidFill>
          <a:latin typeface="+mn-lt"/>
          <a:ea typeface="Roboto" panose="02000000000000000000" pitchFamily="2" charset="0"/>
          <a:cs typeface="Roboto" panose="02000000000000000000" pitchFamily="2" charset="0"/>
        </a:defRPr>
      </a:pPr>
      <a:endParaRPr lang="sv-SE"/>
    </a:p>
  </c:txPr>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3862117235345582E-2"/>
          <c:y val="1.9050000000000001E-2"/>
          <c:w val="0.91434624183006541"/>
          <c:h val="0.88845682687499661"/>
        </c:manualLayout>
      </c:layout>
      <c:barChart>
        <c:barDir val="col"/>
        <c:grouping val="stacked"/>
        <c:varyColors val="0"/>
        <c:ser>
          <c:idx val="3"/>
          <c:order val="0"/>
          <c:tx>
            <c:strRef>
              <c:f>'Data Dia 23'!$B$8</c:f>
              <c:strCache>
                <c:ptCount val="1"/>
                <c:pt idx="0">
                  <c:v>Olycksfallsförsäkring</c:v>
                </c:pt>
              </c:strCache>
            </c:strRef>
          </c:tx>
          <c:spPr>
            <a:solidFill>
              <a:schemeClr val="accent1"/>
            </a:solidFill>
            <a:ln>
              <a:noFill/>
            </a:ln>
            <a:effectLst/>
          </c:spPr>
          <c:invertIfNegative val="0"/>
          <c:cat>
            <c:numRef>
              <c:f>'Data Dia 23'!$A$9:$A$18</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'Data Dia 23'!$B$9:$B$18</c:f>
              <c:numCache>
                <c:formatCode>#\ ##0.0</c:formatCode>
                <c:ptCount val="10"/>
                <c:pt idx="0">
                  <c:v>11.686063000000001</c:v>
                </c:pt>
                <c:pt idx="1">
                  <c:v>12.301328</c:v>
                </c:pt>
                <c:pt idx="2">
                  <c:v>12.000477999999999</c:v>
                </c:pt>
                <c:pt idx="3">
                  <c:v>13.348106</c:v>
                </c:pt>
                <c:pt idx="4">
                  <c:v>12.819616999999999</c:v>
                </c:pt>
                <c:pt idx="5">
                  <c:v>12.148085</c:v>
                </c:pt>
                <c:pt idx="6">
                  <c:v>12.326458000000001</c:v>
                </c:pt>
                <c:pt idx="7">
                  <c:v>11.591850000000001</c:v>
                </c:pt>
                <c:pt idx="8">
                  <c:v>9.658982</c:v>
                </c:pt>
                <c:pt idx="9">
                  <c:v>10.192519000000001</c:v>
                </c:pt>
              </c:numCache>
            </c:numRef>
          </c:val>
          <c:extLst>
            <c:ext xmlns:c16="http://schemas.microsoft.com/office/drawing/2014/chart" uri="{C3380CC4-5D6E-409C-BE32-E72D297353CC}">
              <c16:uniqueId val="{00000000-C5CA-4F5F-B9A9-BBF6587D21D3}"/>
            </c:ext>
          </c:extLst>
        </c:ser>
        <c:ser>
          <c:idx val="4"/>
          <c:order val="1"/>
          <c:tx>
            <c:strRef>
              <c:f>'Data Dia 23'!$C$8</c:f>
              <c:strCache>
                <c:ptCount val="1"/>
                <c:pt idx="0">
                  <c:v>Sjukförsäkring</c:v>
                </c:pt>
              </c:strCache>
            </c:strRef>
          </c:tx>
          <c:spPr>
            <a:solidFill>
              <a:schemeClr val="accent2"/>
            </a:solidFill>
            <a:ln>
              <a:noFill/>
            </a:ln>
            <a:effectLst/>
          </c:spPr>
          <c:invertIfNegative val="0"/>
          <c:cat>
            <c:numRef>
              <c:f>'Data Dia 23'!$A$9:$A$18</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'Data Dia 23'!$C$9:$C$18</c:f>
              <c:numCache>
                <c:formatCode>#\ ##0.0</c:formatCode>
                <c:ptCount val="10"/>
                <c:pt idx="0">
                  <c:v>8.0287009999999999</c:v>
                </c:pt>
                <c:pt idx="1">
                  <c:v>8.0097079999999998</c:v>
                </c:pt>
                <c:pt idx="2">
                  <c:v>8.2791829999999997</c:v>
                </c:pt>
                <c:pt idx="3">
                  <c:v>8.3323490000000007</c:v>
                </c:pt>
                <c:pt idx="4">
                  <c:v>8.5300259999999994</c:v>
                </c:pt>
                <c:pt idx="5">
                  <c:v>8.6831619999999994</c:v>
                </c:pt>
                <c:pt idx="6">
                  <c:v>8.8334600000000005</c:v>
                </c:pt>
                <c:pt idx="7">
                  <c:v>8.9800939999999994</c:v>
                </c:pt>
                <c:pt idx="8">
                  <c:v>9.2326429999999995</c:v>
                </c:pt>
                <c:pt idx="9">
                  <c:v>9.9483890000000006</c:v>
                </c:pt>
              </c:numCache>
            </c:numRef>
          </c:val>
          <c:extLst>
            <c:ext xmlns:c16="http://schemas.microsoft.com/office/drawing/2014/chart" uri="{C3380CC4-5D6E-409C-BE32-E72D297353CC}">
              <c16:uniqueId val="{00000001-C5CA-4F5F-B9A9-BBF6587D21D3}"/>
            </c:ext>
          </c:extLst>
        </c:ser>
        <c:ser>
          <c:idx val="5"/>
          <c:order val="2"/>
          <c:tx>
            <c:strRef>
              <c:f>'Data Dia 23'!$D$8</c:f>
              <c:strCache>
                <c:ptCount val="1"/>
                <c:pt idx="0">
                  <c:v>Barnförsäkring</c:v>
                </c:pt>
              </c:strCache>
            </c:strRef>
          </c:tx>
          <c:spPr>
            <a:solidFill>
              <a:schemeClr val="accent3"/>
            </a:solidFill>
            <a:ln>
              <a:noFill/>
            </a:ln>
            <a:effectLst/>
          </c:spPr>
          <c:invertIfNegative val="0"/>
          <c:cat>
            <c:numRef>
              <c:f>'Data Dia 23'!$A$9:$A$18</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'Data Dia 23'!$D$9:$D$18</c:f>
              <c:numCache>
                <c:formatCode>#\ ##0.0</c:formatCode>
                <c:ptCount val="10"/>
                <c:pt idx="0">
                  <c:v>3.693937</c:v>
                </c:pt>
                <c:pt idx="1">
                  <c:v>3.712126</c:v>
                </c:pt>
                <c:pt idx="2">
                  <c:v>3.3361890000000001</c:v>
                </c:pt>
                <c:pt idx="3">
                  <c:v>2.957795</c:v>
                </c:pt>
                <c:pt idx="4">
                  <c:v>3.0027900000000001</c:v>
                </c:pt>
                <c:pt idx="5">
                  <c:v>2.9507979999999998</c:v>
                </c:pt>
                <c:pt idx="6">
                  <c:v>2.6986940000000001</c:v>
                </c:pt>
                <c:pt idx="7">
                  <c:v>1.8910039999999999</c:v>
                </c:pt>
                <c:pt idx="8">
                  <c:v>1.8864209999999999</c:v>
                </c:pt>
                <c:pt idx="9">
                  <c:v>1.8824989999999999</c:v>
                </c:pt>
              </c:numCache>
            </c:numRef>
          </c:val>
          <c:extLst>
            <c:ext xmlns:c16="http://schemas.microsoft.com/office/drawing/2014/chart" uri="{C3380CC4-5D6E-409C-BE32-E72D297353CC}">
              <c16:uniqueId val="{00000002-C5CA-4F5F-B9A9-BBF6587D21D3}"/>
            </c:ext>
          </c:extLst>
        </c:ser>
        <c:ser>
          <c:idx val="6"/>
          <c:order val="3"/>
          <c:tx>
            <c:strRef>
              <c:f>'Data Dia 23'!$E$8</c:f>
              <c:strCache>
                <c:ptCount val="1"/>
                <c:pt idx="0">
                  <c:v>Sjuk- och olycksfallsförsäkring</c:v>
                </c:pt>
              </c:strCache>
            </c:strRef>
          </c:tx>
          <c:spPr>
            <a:solidFill>
              <a:schemeClr val="accent4"/>
            </a:solidFill>
            <a:ln>
              <a:noFill/>
            </a:ln>
            <a:effectLst/>
          </c:spPr>
          <c:invertIfNegative val="0"/>
          <c:cat>
            <c:numRef>
              <c:f>'Data Dia 23'!$A$9:$A$18</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'Data Dia 23'!$E$9:$E$18</c:f>
              <c:numCache>
                <c:formatCode>#\ ##0.0</c:formatCode>
                <c:ptCount val="10"/>
                <c:pt idx="0">
                  <c:v>0.72338400000000003</c:v>
                </c:pt>
                <c:pt idx="1">
                  <c:v>0.70935800000000004</c:v>
                </c:pt>
                <c:pt idx="2">
                  <c:v>0.69826500000000002</c:v>
                </c:pt>
                <c:pt idx="3">
                  <c:v>0.74690900000000005</c:v>
                </c:pt>
                <c:pt idx="4">
                  <c:v>0.764096</c:v>
                </c:pt>
                <c:pt idx="5">
                  <c:v>0.79112800000000005</c:v>
                </c:pt>
                <c:pt idx="6">
                  <c:v>0.83676399999999995</c:v>
                </c:pt>
                <c:pt idx="7">
                  <c:v>0.88720200000000005</c:v>
                </c:pt>
                <c:pt idx="8">
                  <c:v>0.92740800000000001</c:v>
                </c:pt>
                <c:pt idx="9">
                  <c:v>0.96886300000000003</c:v>
                </c:pt>
              </c:numCache>
            </c:numRef>
          </c:val>
          <c:extLst>
            <c:ext xmlns:c16="http://schemas.microsoft.com/office/drawing/2014/chart" uri="{C3380CC4-5D6E-409C-BE32-E72D297353CC}">
              <c16:uniqueId val="{00000003-C5CA-4F5F-B9A9-BBF6587D21D3}"/>
            </c:ext>
          </c:extLst>
        </c:ser>
        <c:ser>
          <c:idx val="2"/>
          <c:order val="4"/>
          <c:tx>
            <c:strRef>
              <c:f>'Data Dia 23'!$F$8</c:f>
              <c:strCache>
                <c:ptCount val="1"/>
                <c:pt idx="0">
                  <c:v>Övrigt</c:v>
                </c:pt>
              </c:strCache>
            </c:strRef>
          </c:tx>
          <c:spPr>
            <a:solidFill>
              <a:schemeClr val="bg1">
                <a:lumMod val="85000"/>
              </a:schemeClr>
            </a:solidFill>
            <a:ln>
              <a:noFill/>
            </a:ln>
            <a:effectLst/>
          </c:spPr>
          <c:invertIfNegative val="0"/>
          <c:val>
            <c:numRef>
              <c:f>'Data Dia 23'!$F$9:$F$18</c:f>
              <c:numCache>
                <c:formatCode>#\ ##0.0</c:formatCode>
                <c:ptCount val="10"/>
                <c:pt idx="0">
                  <c:v>7.8508999999999995E-2</c:v>
                </c:pt>
                <c:pt idx="1">
                  <c:v>4.5111039999999996</c:v>
                </c:pt>
                <c:pt idx="2">
                  <c:v>4.8789389999999999</c:v>
                </c:pt>
                <c:pt idx="3">
                  <c:v>4.9351830000000003</c:v>
                </c:pt>
                <c:pt idx="4">
                  <c:v>5.2797070000000001</c:v>
                </c:pt>
                <c:pt idx="5">
                  <c:v>5.3690569999999997</c:v>
                </c:pt>
                <c:pt idx="6">
                  <c:v>5.5340049999999996</c:v>
                </c:pt>
                <c:pt idx="7">
                  <c:v>5.6236879999999996</c:v>
                </c:pt>
                <c:pt idx="8">
                  <c:v>5.7433800000000002</c:v>
                </c:pt>
                <c:pt idx="9">
                  <c:v>5.7477850000000004</c:v>
                </c:pt>
              </c:numCache>
            </c:numRef>
          </c:val>
          <c:extLst>
            <c:ext xmlns:c16="http://schemas.microsoft.com/office/drawing/2014/chart" uri="{C3380CC4-5D6E-409C-BE32-E72D297353CC}">
              <c16:uniqueId val="{00000004-C5CA-4F5F-B9A9-BBF6587D21D3}"/>
            </c:ext>
          </c:extLst>
        </c:ser>
        <c:dLbls>
          <c:showLegendKey val="0"/>
          <c:showVal val="0"/>
          <c:showCatName val="0"/>
          <c:showSerName val="0"/>
          <c:showPercent val="0"/>
          <c:showBubbleSize val="0"/>
        </c:dLbls>
        <c:gapWidth val="80"/>
        <c:overlap val="100"/>
        <c:axId val="752628719"/>
        <c:axId val="752624143"/>
      </c:barChart>
      <c:lineChart>
        <c:grouping val="standard"/>
        <c:varyColors val="0"/>
        <c:ser>
          <c:idx val="7"/>
          <c:order val="5"/>
          <c:tx>
            <c:strRef>
              <c:f>'Data Dia 23'!$H$8</c:f>
              <c:strCache>
                <c:ptCount val="1"/>
                <c:pt idx="0">
                  <c:v>Total premieinkomst (höger axel)</c:v>
                </c:pt>
              </c:strCache>
            </c:strRef>
          </c:tx>
          <c:spPr>
            <a:ln w="28575" cap="rnd">
              <a:solidFill>
                <a:schemeClr val="tx1"/>
              </a:solidFill>
              <a:round/>
            </a:ln>
            <a:effectLst/>
          </c:spPr>
          <c:marker>
            <c:symbol val="none"/>
          </c:marker>
          <c:val>
            <c:numRef>
              <c:f>'Data Dia 23'!$H$9:$H$18</c:f>
              <c:numCache>
                <c:formatCode>0.0</c:formatCode>
                <c:ptCount val="10"/>
                <c:pt idx="0">
                  <c:v>11.448318789</c:v>
                </c:pt>
                <c:pt idx="1">
                  <c:v>13.5624602629939</c:v>
                </c:pt>
                <c:pt idx="2">
                  <c:v>14.431992858999999</c:v>
                </c:pt>
                <c:pt idx="3">
                  <c:v>15.184499388000001</c:v>
                </c:pt>
                <c:pt idx="4">
                  <c:v>15.076945259</c:v>
                </c:pt>
                <c:pt idx="5">
                  <c:v>15.595686165</c:v>
                </c:pt>
                <c:pt idx="6">
                  <c:v>15.48682063407</c:v>
                </c:pt>
                <c:pt idx="7">
                  <c:v>16.206655980000001</c:v>
                </c:pt>
                <c:pt idx="8">
                  <c:v>16.752564784</c:v>
                </c:pt>
                <c:pt idx="9">
                  <c:v>17.654589022</c:v>
                </c:pt>
              </c:numCache>
            </c:numRef>
          </c:val>
          <c:smooth val="0"/>
          <c:extLst>
            <c:ext xmlns:c16="http://schemas.microsoft.com/office/drawing/2014/chart" uri="{C3380CC4-5D6E-409C-BE32-E72D297353CC}">
              <c16:uniqueId val="{00000005-C5CA-4F5F-B9A9-BBF6587D21D3}"/>
            </c:ext>
          </c:extLst>
        </c:ser>
        <c:dLbls>
          <c:showLegendKey val="0"/>
          <c:showVal val="0"/>
          <c:showCatName val="0"/>
          <c:showSerName val="0"/>
          <c:showPercent val="0"/>
          <c:showBubbleSize val="0"/>
        </c:dLbls>
        <c:marker val="1"/>
        <c:smooth val="0"/>
        <c:axId val="1039000384"/>
        <c:axId val="965569584"/>
      </c:lineChart>
      <c:catAx>
        <c:axId val="752628719"/>
        <c:scaling>
          <c:orientation val="minMax"/>
        </c:scaling>
        <c:delete val="0"/>
        <c:axPos val="b"/>
        <c:numFmt formatCode="General" sourceLinked="1"/>
        <c:majorTickMark val="none"/>
        <c:minorTickMark val="none"/>
        <c:tickLblPos val="nextTo"/>
        <c:spPr>
          <a:noFill/>
          <a:ln w="6350"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Roboto" panose="02000000000000000000" pitchFamily="2" charset="0"/>
                <a:cs typeface="Verdana" panose="020B0604030504040204" pitchFamily="34" charset="0"/>
              </a:defRPr>
            </a:pPr>
            <a:endParaRPr lang="sv-SE"/>
          </a:p>
        </c:txPr>
        <c:crossAx val="752624143"/>
        <c:crosses val="autoZero"/>
        <c:auto val="1"/>
        <c:lblAlgn val="ctr"/>
        <c:lblOffset val="100"/>
        <c:noMultiLvlLbl val="0"/>
      </c:catAx>
      <c:valAx>
        <c:axId val="752624143"/>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out"/>
        <c:minorTickMark val="none"/>
        <c:tickLblPos val="nextTo"/>
        <c:spPr>
          <a:noFill/>
          <a:ln w="6350">
            <a:solidFill>
              <a:schemeClr val="tx1"/>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Roboto" panose="02000000000000000000" pitchFamily="2" charset="0"/>
                <a:cs typeface="Verdana" panose="020B0604030504040204" pitchFamily="34" charset="0"/>
              </a:defRPr>
            </a:pPr>
            <a:endParaRPr lang="sv-SE"/>
          </a:p>
        </c:txPr>
        <c:crossAx val="752628719"/>
        <c:crosses val="autoZero"/>
        <c:crossBetween val="between"/>
      </c:valAx>
      <c:valAx>
        <c:axId val="965569584"/>
        <c:scaling>
          <c:orientation val="minMax"/>
          <c:min val="0"/>
        </c:scaling>
        <c:delete val="0"/>
        <c:axPos val="r"/>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Roboto" panose="02000000000000000000" pitchFamily="2" charset="0"/>
                <a:cs typeface="Verdana" panose="020B0604030504040204" pitchFamily="34" charset="0"/>
              </a:defRPr>
            </a:pPr>
            <a:endParaRPr lang="sv-SE"/>
          </a:p>
        </c:txPr>
        <c:crossAx val="1039000384"/>
        <c:crosses val="max"/>
        <c:crossBetween val="between"/>
      </c:valAx>
      <c:catAx>
        <c:axId val="1039000384"/>
        <c:scaling>
          <c:orientation val="minMax"/>
        </c:scaling>
        <c:delete val="1"/>
        <c:axPos val="b"/>
        <c:numFmt formatCode="General" sourceLinked="1"/>
        <c:majorTickMark val="out"/>
        <c:minorTickMark val="none"/>
        <c:tickLblPos val="nextTo"/>
        <c:crossAx val="965569584"/>
        <c:crosses val="autoZero"/>
        <c:auto val="1"/>
        <c:lblAlgn val="ctr"/>
        <c:lblOffset val="100"/>
        <c:noMultiLvlLbl val="0"/>
      </c:catAx>
      <c:spPr>
        <a:noFill/>
        <a:ln>
          <a:noFill/>
        </a:ln>
        <a:effectLst/>
      </c:spPr>
    </c:plotArea>
    <c:legend>
      <c:legendPos val="b"/>
      <c:layout>
        <c:manualLayout>
          <c:xMode val="edge"/>
          <c:yMode val="edge"/>
          <c:x val="1.5988135044763239E-2"/>
          <c:y val="0.95928112075485017"/>
          <c:w val="0.9680837742504409"/>
          <c:h val="3.4267080532530358E-2"/>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Roboto" panose="02000000000000000000" pitchFamily="2" charset="0"/>
              <a:cs typeface="Verdana" panose="020B0604030504040204" pitchFamily="34" charset="0"/>
            </a:defRPr>
          </a:pPr>
          <a:endParaRPr lang="sv-SE"/>
        </a:p>
      </c:txPr>
    </c:legend>
    <c:plotVisOnly val="1"/>
    <c:dispBlanksAs val="gap"/>
    <c:showDLblsOverMax val="0"/>
  </c:chart>
  <c:spPr>
    <a:noFill/>
    <a:ln w="9525" cap="flat" cmpd="sng" algn="ctr">
      <a:noFill/>
      <a:round/>
    </a:ln>
    <a:effectLst/>
  </c:spPr>
  <c:txPr>
    <a:bodyPr/>
    <a:lstStyle/>
    <a:p>
      <a:pPr>
        <a:defRPr sz="900">
          <a:solidFill>
            <a:sysClr val="windowText" lastClr="000000"/>
          </a:solidFill>
          <a:latin typeface="+mn-lt"/>
          <a:ea typeface="Roboto" panose="02000000000000000000" pitchFamily="2" charset="0"/>
          <a:cs typeface="Verdana" panose="020B0604030504040204" pitchFamily="34" charset="0"/>
        </a:defRPr>
      </a:pPr>
      <a:endParaRPr lang="sv-SE"/>
    </a:p>
  </c:txPr>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2523352389170528E-2"/>
          <c:y val="2.8085972880593956E-2"/>
          <c:w val="0.88650177974328559"/>
          <c:h val="0.86399067394887852"/>
        </c:manualLayout>
      </c:layout>
      <c:barChart>
        <c:barDir val="col"/>
        <c:grouping val="stacked"/>
        <c:varyColors val="0"/>
        <c:ser>
          <c:idx val="2"/>
          <c:order val="0"/>
          <c:tx>
            <c:strRef>
              <c:f>'Data Dia 24'!$B$8</c:f>
              <c:strCache>
                <c:ptCount val="1"/>
                <c:pt idx="0">
                  <c:v>Gruppförsäkringar, arbetsgivarbetalda</c:v>
                </c:pt>
              </c:strCache>
            </c:strRef>
          </c:tx>
          <c:spPr>
            <a:solidFill>
              <a:schemeClr val="accent1"/>
            </a:solidFill>
            <a:ln>
              <a:noFill/>
            </a:ln>
            <a:effectLst/>
          </c:spPr>
          <c:invertIfNegative val="0"/>
          <c:cat>
            <c:numRef>
              <c:f>'Data Dia 24'!$A$9:$A$18</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'Data Dia 24'!$B$9:$B$18</c:f>
              <c:numCache>
                <c:formatCode>0</c:formatCode>
                <c:ptCount val="10"/>
                <c:pt idx="0">
                  <c:v>340178</c:v>
                </c:pt>
                <c:pt idx="1">
                  <c:v>352398</c:v>
                </c:pt>
                <c:pt idx="2">
                  <c:v>384632</c:v>
                </c:pt>
                <c:pt idx="3">
                  <c:v>400845</c:v>
                </c:pt>
                <c:pt idx="4">
                  <c:v>409573</c:v>
                </c:pt>
                <c:pt idx="5">
                  <c:v>431037</c:v>
                </c:pt>
                <c:pt idx="6">
                  <c:v>467486</c:v>
                </c:pt>
                <c:pt idx="7">
                  <c:v>489946</c:v>
                </c:pt>
                <c:pt idx="8">
                  <c:v>508490</c:v>
                </c:pt>
                <c:pt idx="9">
                  <c:v>509297</c:v>
                </c:pt>
              </c:numCache>
            </c:numRef>
          </c:val>
          <c:extLst>
            <c:ext xmlns:c16="http://schemas.microsoft.com/office/drawing/2014/chart" uri="{C3380CC4-5D6E-409C-BE32-E72D297353CC}">
              <c16:uniqueId val="{00000000-0D5E-4217-AB0A-F9799F439B2D}"/>
            </c:ext>
          </c:extLst>
        </c:ser>
        <c:ser>
          <c:idx val="1"/>
          <c:order val="1"/>
          <c:tx>
            <c:strRef>
              <c:f>'Data Dia 24'!$C$8</c:f>
              <c:strCache>
                <c:ptCount val="1"/>
                <c:pt idx="0">
                  <c:v>Gruppförsäkringar, ej arbetsgivarbetalda</c:v>
                </c:pt>
              </c:strCache>
            </c:strRef>
          </c:tx>
          <c:spPr>
            <a:solidFill>
              <a:schemeClr val="accent2"/>
            </a:solidFill>
            <a:ln>
              <a:noFill/>
            </a:ln>
            <a:effectLst/>
          </c:spPr>
          <c:invertIfNegative val="0"/>
          <c:cat>
            <c:numRef>
              <c:f>'Data Dia 24'!$A$9:$A$18</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'Data Dia 24'!$C$9:$C$18</c:f>
              <c:numCache>
                <c:formatCode>0</c:formatCode>
                <c:ptCount val="10"/>
                <c:pt idx="0">
                  <c:v>209415</c:v>
                </c:pt>
                <c:pt idx="1">
                  <c:v>219392</c:v>
                </c:pt>
                <c:pt idx="2">
                  <c:v>195756</c:v>
                </c:pt>
                <c:pt idx="3">
                  <c:v>207277</c:v>
                </c:pt>
                <c:pt idx="4">
                  <c:v>206104</c:v>
                </c:pt>
                <c:pt idx="5">
                  <c:v>216653</c:v>
                </c:pt>
                <c:pt idx="6">
                  <c:v>229810</c:v>
                </c:pt>
                <c:pt idx="7">
                  <c:v>245741</c:v>
                </c:pt>
                <c:pt idx="8">
                  <c:v>254328</c:v>
                </c:pt>
                <c:pt idx="9">
                  <c:v>253174</c:v>
                </c:pt>
              </c:numCache>
            </c:numRef>
          </c:val>
          <c:extLst>
            <c:ext xmlns:c16="http://schemas.microsoft.com/office/drawing/2014/chart" uri="{C3380CC4-5D6E-409C-BE32-E72D297353CC}">
              <c16:uniqueId val="{00000001-0D5E-4217-AB0A-F9799F439B2D}"/>
            </c:ext>
          </c:extLst>
        </c:ser>
        <c:ser>
          <c:idx val="0"/>
          <c:order val="2"/>
          <c:tx>
            <c:strRef>
              <c:f>'Data Dia 24'!$D$8</c:f>
              <c:strCache>
                <c:ptCount val="1"/>
                <c:pt idx="0">
                  <c:v>Individuella försäkringar</c:v>
                </c:pt>
              </c:strCache>
            </c:strRef>
          </c:tx>
          <c:spPr>
            <a:solidFill>
              <a:schemeClr val="accent3"/>
            </a:solidFill>
            <a:ln>
              <a:noFill/>
            </a:ln>
            <a:effectLst/>
          </c:spPr>
          <c:invertIfNegative val="0"/>
          <c:dPt>
            <c:idx val="0"/>
            <c:invertIfNegative val="0"/>
            <c:bubble3D val="0"/>
            <c:extLst>
              <c:ext xmlns:c16="http://schemas.microsoft.com/office/drawing/2014/chart" uri="{C3380CC4-5D6E-409C-BE32-E72D297353CC}">
                <c16:uniqueId val="{00000002-0D5E-4217-AB0A-F9799F439B2D}"/>
              </c:ext>
            </c:extLst>
          </c:dPt>
          <c:dPt>
            <c:idx val="1"/>
            <c:invertIfNegative val="0"/>
            <c:bubble3D val="0"/>
            <c:extLst>
              <c:ext xmlns:c16="http://schemas.microsoft.com/office/drawing/2014/chart" uri="{C3380CC4-5D6E-409C-BE32-E72D297353CC}">
                <c16:uniqueId val="{00000003-0D5E-4217-AB0A-F9799F439B2D}"/>
              </c:ext>
            </c:extLst>
          </c:dPt>
          <c:dPt>
            <c:idx val="2"/>
            <c:invertIfNegative val="0"/>
            <c:bubble3D val="0"/>
            <c:extLst>
              <c:ext xmlns:c16="http://schemas.microsoft.com/office/drawing/2014/chart" uri="{C3380CC4-5D6E-409C-BE32-E72D297353CC}">
                <c16:uniqueId val="{00000004-0D5E-4217-AB0A-F9799F439B2D}"/>
              </c:ext>
            </c:extLst>
          </c:dPt>
          <c:dPt>
            <c:idx val="3"/>
            <c:invertIfNegative val="0"/>
            <c:bubble3D val="0"/>
            <c:extLst>
              <c:ext xmlns:c16="http://schemas.microsoft.com/office/drawing/2014/chart" uri="{C3380CC4-5D6E-409C-BE32-E72D297353CC}">
                <c16:uniqueId val="{00000005-0D5E-4217-AB0A-F9799F439B2D}"/>
              </c:ext>
            </c:extLst>
          </c:dPt>
          <c:dPt>
            <c:idx val="4"/>
            <c:invertIfNegative val="0"/>
            <c:bubble3D val="0"/>
            <c:extLst>
              <c:ext xmlns:c16="http://schemas.microsoft.com/office/drawing/2014/chart" uri="{C3380CC4-5D6E-409C-BE32-E72D297353CC}">
                <c16:uniqueId val="{00000006-0D5E-4217-AB0A-F9799F439B2D}"/>
              </c:ext>
            </c:extLst>
          </c:dPt>
          <c:dPt>
            <c:idx val="5"/>
            <c:invertIfNegative val="0"/>
            <c:bubble3D val="0"/>
            <c:extLst>
              <c:ext xmlns:c16="http://schemas.microsoft.com/office/drawing/2014/chart" uri="{C3380CC4-5D6E-409C-BE32-E72D297353CC}">
                <c16:uniqueId val="{00000007-0D5E-4217-AB0A-F9799F439B2D}"/>
              </c:ext>
            </c:extLst>
          </c:dPt>
          <c:cat>
            <c:numRef>
              <c:f>'Data Dia 24'!$A$9:$A$18</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'Data Dia 24'!$D$9:$D$18</c:f>
              <c:numCache>
                <c:formatCode>0</c:formatCode>
                <c:ptCount val="10"/>
                <c:pt idx="0">
                  <c:v>72797</c:v>
                </c:pt>
                <c:pt idx="1">
                  <c:v>69274</c:v>
                </c:pt>
                <c:pt idx="2">
                  <c:v>68138</c:v>
                </c:pt>
                <c:pt idx="3">
                  <c:v>68430</c:v>
                </c:pt>
                <c:pt idx="4">
                  <c:v>70979</c:v>
                </c:pt>
                <c:pt idx="5">
                  <c:v>70432</c:v>
                </c:pt>
                <c:pt idx="6">
                  <c:v>62118</c:v>
                </c:pt>
                <c:pt idx="7">
                  <c:v>62871</c:v>
                </c:pt>
                <c:pt idx="8">
                  <c:v>64190</c:v>
                </c:pt>
                <c:pt idx="9">
                  <c:v>63971</c:v>
                </c:pt>
              </c:numCache>
            </c:numRef>
          </c:val>
          <c:extLst>
            <c:ext xmlns:c16="http://schemas.microsoft.com/office/drawing/2014/chart" uri="{C3380CC4-5D6E-409C-BE32-E72D297353CC}">
              <c16:uniqueId val="{00000008-0D5E-4217-AB0A-F9799F439B2D}"/>
            </c:ext>
          </c:extLst>
        </c:ser>
        <c:dLbls>
          <c:showLegendKey val="0"/>
          <c:showVal val="0"/>
          <c:showCatName val="0"/>
          <c:showSerName val="0"/>
          <c:showPercent val="0"/>
          <c:showBubbleSize val="0"/>
        </c:dLbls>
        <c:gapWidth val="80"/>
        <c:overlap val="100"/>
        <c:axId val="1309243727"/>
        <c:axId val="1309247055"/>
      </c:barChart>
      <c:lineChart>
        <c:grouping val="standard"/>
        <c:varyColors val="0"/>
        <c:ser>
          <c:idx val="3"/>
          <c:order val="3"/>
          <c:tx>
            <c:strRef>
              <c:f>'Data Dia 24'!$E$8</c:f>
              <c:strCache>
                <c:ptCount val="1"/>
                <c:pt idx="0">
                  <c:v>Total premieinkomst (höger axel)</c:v>
                </c:pt>
              </c:strCache>
            </c:strRef>
          </c:tx>
          <c:spPr>
            <a:ln w="19050" cap="rnd">
              <a:solidFill>
                <a:schemeClr val="tx1"/>
              </a:solidFill>
              <a:round/>
            </a:ln>
            <a:effectLst/>
          </c:spPr>
          <c:marker>
            <c:symbol val="none"/>
          </c:marker>
          <c:cat>
            <c:numRef>
              <c:f>'Data Dia 24'!$A$9:$A$18</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'Data Dia 24'!$E$9:$E$18</c:f>
              <c:numCache>
                <c:formatCode>0.0</c:formatCode>
                <c:ptCount val="10"/>
                <c:pt idx="0">
                  <c:v>3.0338848860000001</c:v>
                </c:pt>
                <c:pt idx="1">
                  <c:v>3.2766146960000002</c:v>
                </c:pt>
                <c:pt idx="2">
                  <c:v>3.3970440800000001</c:v>
                </c:pt>
                <c:pt idx="3">
                  <c:v>3.5662281550000001</c:v>
                </c:pt>
                <c:pt idx="4">
                  <c:v>3.550150183</c:v>
                </c:pt>
                <c:pt idx="5">
                  <c:v>3.9077467399999999</c:v>
                </c:pt>
                <c:pt idx="6">
                  <c:v>4.2325396059744333</c:v>
                </c:pt>
                <c:pt idx="7">
                  <c:v>4.569888755</c:v>
                </c:pt>
                <c:pt idx="8">
                  <c:v>5.1405531189999998</c:v>
                </c:pt>
                <c:pt idx="9">
                  <c:v>5.4713624230000004</c:v>
                </c:pt>
              </c:numCache>
            </c:numRef>
          </c:val>
          <c:smooth val="0"/>
          <c:extLst>
            <c:ext xmlns:c16="http://schemas.microsoft.com/office/drawing/2014/chart" uri="{C3380CC4-5D6E-409C-BE32-E72D297353CC}">
              <c16:uniqueId val="{00000009-0D5E-4217-AB0A-F9799F439B2D}"/>
            </c:ext>
          </c:extLst>
        </c:ser>
        <c:dLbls>
          <c:showLegendKey val="0"/>
          <c:showVal val="0"/>
          <c:showCatName val="0"/>
          <c:showSerName val="0"/>
          <c:showPercent val="0"/>
          <c:showBubbleSize val="0"/>
        </c:dLbls>
        <c:marker val="1"/>
        <c:smooth val="0"/>
        <c:axId val="975251904"/>
        <c:axId val="1191454288"/>
      </c:lineChart>
      <c:catAx>
        <c:axId val="1309243727"/>
        <c:scaling>
          <c:orientation val="minMax"/>
        </c:scaling>
        <c:delete val="0"/>
        <c:axPos val="b"/>
        <c:numFmt formatCode="General" sourceLinked="1"/>
        <c:majorTickMark val="none"/>
        <c:minorTickMark val="none"/>
        <c:tickLblPos val="nextTo"/>
        <c:spPr>
          <a:noFill/>
          <a:ln w="6350"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Roboto" panose="02000000000000000000" pitchFamily="2" charset="0"/>
                <a:cs typeface="Verdana" panose="020B0604030504040204" pitchFamily="34" charset="0"/>
              </a:defRPr>
            </a:pPr>
            <a:endParaRPr lang="sv-SE"/>
          </a:p>
        </c:txPr>
        <c:crossAx val="1309247055"/>
        <c:crosses val="autoZero"/>
        <c:auto val="1"/>
        <c:lblAlgn val="ctr"/>
        <c:lblOffset val="100"/>
        <c:noMultiLvlLbl val="0"/>
      </c:catAx>
      <c:valAx>
        <c:axId val="1309247055"/>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out"/>
        <c:minorTickMark val="none"/>
        <c:tickLblPos val="nextTo"/>
        <c:spPr>
          <a:noFill/>
          <a:ln w="6350">
            <a:solidFill>
              <a:schemeClr val="tx1"/>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Roboto" panose="02000000000000000000" pitchFamily="2" charset="0"/>
                <a:cs typeface="Verdana" panose="020B0604030504040204" pitchFamily="34" charset="0"/>
              </a:defRPr>
            </a:pPr>
            <a:endParaRPr lang="sv-SE"/>
          </a:p>
        </c:txPr>
        <c:crossAx val="1309243727"/>
        <c:crosses val="autoZero"/>
        <c:crossBetween val="between"/>
      </c:valAx>
      <c:valAx>
        <c:axId val="1191454288"/>
        <c:scaling>
          <c:orientation val="minMax"/>
        </c:scaling>
        <c:delete val="0"/>
        <c:axPos val="r"/>
        <c:numFmt formatCode="0.0" sourceLinked="1"/>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Roboto" panose="02000000000000000000" pitchFamily="2" charset="0"/>
                <a:cs typeface="Verdana" panose="020B0604030504040204" pitchFamily="34" charset="0"/>
              </a:defRPr>
            </a:pPr>
            <a:endParaRPr lang="sv-SE"/>
          </a:p>
        </c:txPr>
        <c:crossAx val="975251904"/>
        <c:crosses val="max"/>
        <c:crossBetween val="between"/>
      </c:valAx>
      <c:catAx>
        <c:axId val="975251904"/>
        <c:scaling>
          <c:orientation val="minMax"/>
        </c:scaling>
        <c:delete val="1"/>
        <c:axPos val="b"/>
        <c:numFmt formatCode="General" sourceLinked="1"/>
        <c:majorTickMark val="out"/>
        <c:minorTickMark val="none"/>
        <c:tickLblPos val="nextTo"/>
        <c:crossAx val="1191454288"/>
        <c:crosses val="autoZero"/>
        <c:auto val="1"/>
        <c:lblAlgn val="ctr"/>
        <c:lblOffset val="100"/>
        <c:noMultiLvlLbl val="0"/>
      </c:catAx>
      <c:spPr>
        <a:noFill/>
        <a:ln>
          <a:noFill/>
        </a:ln>
        <a:effectLst/>
      </c:spPr>
    </c:plotArea>
    <c:legend>
      <c:legendPos val="b"/>
      <c:layout>
        <c:manualLayout>
          <c:xMode val="edge"/>
          <c:yMode val="edge"/>
          <c:x val="6.7953834537806061E-4"/>
          <c:y val="0.95299649710315415"/>
          <c:w val="0.98208223104056436"/>
          <c:h val="4.7003502896845878E-2"/>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Roboto" panose="02000000000000000000" pitchFamily="2" charset="0"/>
              <a:cs typeface="Verdana" panose="020B0604030504040204" pitchFamily="34" charset="0"/>
            </a:defRPr>
          </a:pPr>
          <a:endParaRPr lang="sv-SE"/>
        </a:p>
      </c:txPr>
    </c:legend>
    <c:plotVisOnly val="1"/>
    <c:dispBlanksAs val="gap"/>
    <c:showDLblsOverMax val="0"/>
  </c:chart>
  <c:spPr>
    <a:noFill/>
    <a:ln w="9525" cap="flat" cmpd="sng" algn="ctr">
      <a:noFill/>
      <a:round/>
    </a:ln>
    <a:effectLst/>
  </c:spPr>
  <c:txPr>
    <a:bodyPr/>
    <a:lstStyle/>
    <a:p>
      <a:pPr>
        <a:defRPr sz="900">
          <a:solidFill>
            <a:sysClr val="windowText" lastClr="000000"/>
          </a:solidFill>
          <a:latin typeface="+mn-lt"/>
          <a:ea typeface="Roboto" panose="02000000000000000000" pitchFamily="2" charset="0"/>
          <a:cs typeface="Verdana" panose="020B0604030504040204" pitchFamily="34" charset="0"/>
        </a:defRPr>
      </a:pPr>
      <a:endParaRPr lang="sv-SE"/>
    </a:p>
  </c:txPr>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4.9629274080465975E-2"/>
          <c:y val="2.8729444444444443E-2"/>
          <c:w val="0.93804195879624619"/>
          <c:h val="0.87382056753119342"/>
        </c:manualLayout>
      </c:layout>
      <c:barChart>
        <c:barDir val="col"/>
        <c:grouping val="stacked"/>
        <c:varyColors val="0"/>
        <c:ser>
          <c:idx val="3"/>
          <c:order val="0"/>
          <c:tx>
            <c:strRef>
              <c:f>'Data Dia 25'!$E$9</c:f>
              <c:strCache>
                <c:ptCount val="1"/>
                <c:pt idx="0">
                  <c:v>Specialistläkare/diagnosticering</c:v>
                </c:pt>
              </c:strCache>
            </c:strRef>
          </c:tx>
          <c:spPr>
            <a:solidFill>
              <a:srgbClr val="6679BB"/>
            </a:solidFill>
            <a:ln>
              <a:noFill/>
            </a:ln>
            <a:effectLst/>
          </c:spPr>
          <c:invertIfNegative val="0"/>
          <c:cat>
            <c:strRef>
              <c:f>'Data Dia 25'!$A$10:$A$18</c:f>
              <c:strCache>
                <c:ptCount val="9"/>
                <c:pt idx="0">
                  <c:v>2017</c:v>
                </c:pt>
                <c:pt idx="1">
                  <c:v>2018</c:v>
                </c:pt>
                <c:pt idx="2">
                  <c:v>2019</c:v>
                </c:pt>
                <c:pt idx="3">
                  <c:v>2020</c:v>
                </c:pt>
                <c:pt idx="4">
                  <c:v>2021</c:v>
                </c:pt>
                <c:pt idx="5">
                  <c:v>2022</c:v>
                </c:pt>
                <c:pt idx="6">
                  <c:v>2023</c:v>
                </c:pt>
                <c:pt idx="7">
                  <c:v>2024</c:v>
                </c:pt>
                <c:pt idx="8">
                  <c:v>2025</c:v>
                </c:pt>
              </c:strCache>
            </c:strRef>
          </c:cat>
          <c:val>
            <c:numRef>
              <c:f>'Data Dia 25'!$E$10:$E$18</c:f>
              <c:numCache>
                <c:formatCode>#,##0</c:formatCode>
                <c:ptCount val="9"/>
                <c:pt idx="0">
                  <c:v>672685</c:v>
                </c:pt>
                <c:pt idx="1">
                  <c:v>757482</c:v>
                </c:pt>
                <c:pt idx="2">
                  <c:v>833892</c:v>
                </c:pt>
                <c:pt idx="3">
                  <c:v>816981</c:v>
                </c:pt>
                <c:pt idx="4">
                  <c:v>892961</c:v>
                </c:pt>
                <c:pt idx="5">
                  <c:v>981922</c:v>
                </c:pt>
                <c:pt idx="6">
                  <c:v>1109164</c:v>
                </c:pt>
                <c:pt idx="7">
                  <c:v>1196219</c:v>
                </c:pt>
                <c:pt idx="8">
                  <c:v>1218184</c:v>
                </c:pt>
              </c:numCache>
            </c:numRef>
          </c:val>
          <c:extLst>
            <c:ext xmlns:c16="http://schemas.microsoft.com/office/drawing/2014/chart" uri="{C3380CC4-5D6E-409C-BE32-E72D297353CC}">
              <c16:uniqueId val="{00000000-794F-4243-9500-6FC9E9EA945C}"/>
            </c:ext>
          </c:extLst>
        </c:ser>
        <c:ser>
          <c:idx val="1"/>
          <c:order val="1"/>
          <c:tx>
            <c:strRef>
              <c:f>'Data Dia 25'!$C$9</c:f>
              <c:strCache>
                <c:ptCount val="1"/>
                <c:pt idx="0">
                  <c:v>Fysioterapeut/naprapat</c:v>
                </c:pt>
              </c:strCache>
            </c:strRef>
          </c:tx>
          <c:spPr>
            <a:solidFill>
              <a:srgbClr val="FFD478"/>
            </a:solidFill>
            <a:ln>
              <a:noFill/>
            </a:ln>
            <a:effectLst/>
          </c:spPr>
          <c:invertIfNegative val="0"/>
          <c:cat>
            <c:strRef>
              <c:f>'Data Dia 25'!$A$10:$A$18</c:f>
              <c:strCache>
                <c:ptCount val="9"/>
                <c:pt idx="0">
                  <c:v>2017</c:v>
                </c:pt>
                <c:pt idx="1">
                  <c:v>2018</c:v>
                </c:pt>
                <c:pt idx="2">
                  <c:v>2019</c:v>
                </c:pt>
                <c:pt idx="3">
                  <c:v>2020</c:v>
                </c:pt>
                <c:pt idx="4">
                  <c:v>2021</c:v>
                </c:pt>
                <c:pt idx="5">
                  <c:v>2022</c:v>
                </c:pt>
                <c:pt idx="6">
                  <c:v>2023</c:v>
                </c:pt>
                <c:pt idx="7">
                  <c:v>2024</c:v>
                </c:pt>
                <c:pt idx="8">
                  <c:v>2025</c:v>
                </c:pt>
              </c:strCache>
            </c:strRef>
          </c:cat>
          <c:val>
            <c:numRef>
              <c:f>'Data Dia 25'!$C$10:$C$18</c:f>
              <c:numCache>
                <c:formatCode>#,##0</c:formatCode>
                <c:ptCount val="9"/>
                <c:pt idx="0">
                  <c:v>273778</c:v>
                </c:pt>
                <c:pt idx="1">
                  <c:v>292380</c:v>
                </c:pt>
                <c:pt idx="2">
                  <c:v>306691</c:v>
                </c:pt>
                <c:pt idx="3">
                  <c:v>358051</c:v>
                </c:pt>
                <c:pt idx="4">
                  <c:v>360410</c:v>
                </c:pt>
                <c:pt idx="5">
                  <c:v>339456</c:v>
                </c:pt>
                <c:pt idx="6">
                  <c:v>403760</c:v>
                </c:pt>
                <c:pt idx="7">
                  <c:v>424038</c:v>
                </c:pt>
                <c:pt idx="8">
                  <c:v>445632</c:v>
                </c:pt>
              </c:numCache>
            </c:numRef>
          </c:val>
          <c:extLst>
            <c:ext xmlns:c16="http://schemas.microsoft.com/office/drawing/2014/chart" uri="{C3380CC4-5D6E-409C-BE32-E72D297353CC}">
              <c16:uniqueId val="{00000001-794F-4243-9500-6FC9E9EA945C}"/>
            </c:ext>
          </c:extLst>
        </c:ser>
        <c:ser>
          <c:idx val="2"/>
          <c:order val="2"/>
          <c:tx>
            <c:strRef>
              <c:f>'Data Dia 25'!$D$9</c:f>
              <c:strCache>
                <c:ptCount val="1"/>
                <c:pt idx="0">
                  <c:v>Psykolog och liknande</c:v>
                </c:pt>
              </c:strCache>
            </c:strRef>
          </c:tx>
          <c:spPr>
            <a:solidFill>
              <a:srgbClr val="E93E84"/>
            </a:solidFill>
            <a:ln>
              <a:noFill/>
            </a:ln>
            <a:effectLst/>
          </c:spPr>
          <c:invertIfNegative val="0"/>
          <c:cat>
            <c:strRef>
              <c:f>'Data Dia 25'!$A$10:$A$18</c:f>
              <c:strCache>
                <c:ptCount val="9"/>
                <c:pt idx="0">
                  <c:v>2017</c:v>
                </c:pt>
                <c:pt idx="1">
                  <c:v>2018</c:v>
                </c:pt>
                <c:pt idx="2">
                  <c:v>2019</c:v>
                </c:pt>
                <c:pt idx="3">
                  <c:v>2020</c:v>
                </c:pt>
                <c:pt idx="4">
                  <c:v>2021</c:v>
                </c:pt>
                <c:pt idx="5">
                  <c:v>2022</c:v>
                </c:pt>
                <c:pt idx="6">
                  <c:v>2023</c:v>
                </c:pt>
                <c:pt idx="7">
                  <c:v>2024</c:v>
                </c:pt>
                <c:pt idx="8">
                  <c:v>2025</c:v>
                </c:pt>
              </c:strCache>
            </c:strRef>
          </c:cat>
          <c:val>
            <c:numRef>
              <c:f>'Data Dia 25'!$D$10:$D$18</c:f>
              <c:numCache>
                <c:formatCode>#,##0</c:formatCode>
                <c:ptCount val="9"/>
                <c:pt idx="0">
                  <c:v>57567</c:v>
                </c:pt>
                <c:pt idx="1">
                  <c:v>63766</c:v>
                </c:pt>
                <c:pt idx="2">
                  <c:v>66917</c:v>
                </c:pt>
                <c:pt idx="3">
                  <c:v>72392</c:v>
                </c:pt>
                <c:pt idx="4">
                  <c:v>74457</c:v>
                </c:pt>
                <c:pt idx="5">
                  <c:v>82145</c:v>
                </c:pt>
                <c:pt idx="6">
                  <c:v>91247</c:v>
                </c:pt>
                <c:pt idx="7">
                  <c:v>90693</c:v>
                </c:pt>
                <c:pt idx="8">
                  <c:v>83230</c:v>
                </c:pt>
              </c:numCache>
            </c:numRef>
          </c:val>
          <c:extLst>
            <c:ext xmlns:c16="http://schemas.microsoft.com/office/drawing/2014/chart" uri="{C3380CC4-5D6E-409C-BE32-E72D297353CC}">
              <c16:uniqueId val="{00000002-794F-4243-9500-6FC9E9EA945C}"/>
            </c:ext>
          </c:extLst>
        </c:ser>
        <c:ser>
          <c:idx val="0"/>
          <c:order val="3"/>
          <c:tx>
            <c:strRef>
              <c:f>'Data Dia 25'!$B$9</c:f>
              <c:strCache>
                <c:ptCount val="1"/>
                <c:pt idx="0">
                  <c:v>Operation</c:v>
                </c:pt>
              </c:strCache>
            </c:strRef>
          </c:tx>
          <c:spPr>
            <a:solidFill>
              <a:srgbClr val="C6DE89"/>
            </a:solidFill>
            <a:ln>
              <a:noFill/>
            </a:ln>
            <a:effectLst/>
          </c:spPr>
          <c:invertIfNegative val="0"/>
          <c:cat>
            <c:strRef>
              <c:f>'Data Dia 25'!$A$10:$A$18</c:f>
              <c:strCache>
                <c:ptCount val="9"/>
                <c:pt idx="0">
                  <c:v>2017</c:v>
                </c:pt>
                <c:pt idx="1">
                  <c:v>2018</c:v>
                </c:pt>
                <c:pt idx="2">
                  <c:v>2019</c:v>
                </c:pt>
                <c:pt idx="3">
                  <c:v>2020</c:v>
                </c:pt>
                <c:pt idx="4">
                  <c:v>2021</c:v>
                </c:pt>
                <c:pt idx="5">
                  <c:v>2022</c:v>
                </c:pt>
                <c:pt idx="6">
                  <c:v>2023</c:v>
                </c:pt>
                <c:pt idx="7">
                  <c:v>2024</c:v>
                </c:pt>
                <c:pt idx="8">
                  <c:v>2025</c:v>
                </c:pt>
              </c:strCache>
            </c:strRef>
          </c:cat>
          <c:val>
            <c:numRef>
              <c:f>'Data Dia 25'!$B$10:$B$18</c:f>
              <c:numCache>
                <c:formatCode>#,##0</c:formatCode>
                <c:ptCount val="9"/>
                <c:pt idx="0">
                  <c:v>57105</c:v>
                </c:pt>
                <c:pt idx="1">
                  <c:v>57147</c:v>
                </c:pt>
                <c:pt idx="2">
                  <c:v>58038</c:v>
                </c:pt>
                <c:pt idx="3">
                  <c:v>53846</c:v>
                </c:pt>
                <c:pt idx="4">
                  <c:v>54252</c:v>
                </c:pt>
                <c:pt idx="5">
                  <c:v>58395</c:v>
                </c:pt>
                <c:pt idx="6">
                  <c:v>66277</c:v>
                </c:pt>
                <c:pt idx="7">
                  <c:v>70135</c:v>
                </c:pt>
                <c:pt idx="8">
                  <c:v>80063</c:v>
                </c:pt>
              </c:numCache>
            </c:numRef>
          </c:val>
          <c:extLst>
            <c:ext xmlns:c16="http://schemas.microsoft.com/office/drawing/2014/chart" uri="{C3380CC4-5D6E-409C-BE32-E72D297353CC}">
              <c16:uniqueId val="{00000003-794F-4243-9500-6FC9E9EA945C}"/>
            </c:ext>
          </c:extLst>
        </c:ser>
        <c:ser>
          <c:idx val="4"/>
          <c:order val="4"/>
          <c:tx>
            <c:strRef>
              <c:f>'Data Dia 25'!$F$9</c:f>
              <c:strCache>
                <c:ptCount val="1"/>
                <c:pt idx="0">
                  <c:v>Övriga behandlingar</c:v>
                </c:pt>
              </c:strCache>
            </c:strRef>
          </c:tx>
          <c:spPr>
            <a:solidFill>
              <a:sysClr val="window" lastClr="FFFFFF">
                <a:lumMod val="75000"/>
              </a:sysClr>
            </a:solidFill>
            <a:ln>
              <a:noFill/>
            </a:ln>
            <a:effectLst/>
          </c:spPr>
          <c:invertIfNegative val="0"/>
          <c:cat>
            <c:strRef>
              <c:f>'Data Dia 25'!$A$10:$A$18</c:f>
              <c:strCache>
                <c:ptCount val="9"/>
                <c:pt idx="0">
                  <c:v>2017</c:v>
                </c:pt>
                <c:pt idx="1">
                  <c:v>2018</c:v>
                </c:pt>
                <c:pt idx="2">
                  <c:v>2019</c:v>
                </c:pt>
                <c:pt idx="3">
                  <c:v>2020</c:v>
                </c:pt>
                <c:pt idx="4">
                  <c:v>2021</c:v>
                </c:pt>
                <c:pt idx="5">
                  <c:v>2022</c:v>
                </c:pt>
                <c:pt idx="6">
                  <c:v>2023</c:v>
                </c:pt>
                <c:pt idx="7">
                  <c:v>2024</c:v>
                </c:pt>
                <c:pt idx="8">
                  <c:v>2025</c:v>
                </c:pt>
              </c:strCache>
            </c:strRef>
          </c:cat>
          <c:val>
            <c:numRef>
              <c:f>'Data Dia 25'!$F$10:$F$18</c:f>
              <c:numCache>
                <c:formatCode>#,##0</c:formatCode>
                <c:ptCount val="9"/>
                <c:pt idx="0">
                  <c:v>69408</c:v>
                </c:pt>
                <c:pt idx="1">
                  <c:v>82110</c:v>
                </c:pt>
                <c:pt idx="2">
                  <c:v>89379</c:v>
                </c:pt>
                <c:pt idx="3">
                  <c:v>92814</c:v>
                </c:pt>
                <c:pt idx="4">
                  <c:v>89527</c:v>
                </c:pt>
                <c:pt idx="5">
                  <c:v>103208</c:v>
                </c:pt>
                <c:pt idx="6">
                  <c:v>113914</c:v>
                </c:pt>
                <c:pt idx="7">
                  <c:v>118296</c:v>
                </c:pt>
                <c:pt idx="8">
                  <c:v>127368</c:v>
                </c:pt>
              </c:numCache>
            </c:numRef>
          </c:val>
          <c:extLst>
            <c:ext xmlns:c16="http://schemas.microsoft.com/office/drawing/2014/chart" uri="{C3380CC4-5D6E-409C-BE32-E72D297353CC}">
              <c16:uniqueId val="{00000004-794F-4243-9500-6FC9E9EA945C}"/>
            </c:ext>
          </c:extLst>
        </c:ser>
        <c:dLbls>
          <c:showLegendKey val="0"/>
          <c:showVal val="0"/>
          <c:showCatName val="0"/>
          <c:showSerName val="0"/>
          <c:showPercent val="0"/>
          <c:showBubbleSize val="0"/>
        </c:dLbls>
        <c:gapWidth val="80"/>
        <c:overlap val="100"/>
        <c:axId val="533070608"/>
        <c:axId val="533070936"/>
      </c:barChart>
      <c:catAx>
        <c:axId val="533070608"/>
        <c:scaling>
          <c:orientation val="minMax"/>
        </c:scaling>
        <c:delete val="0"/>
        <c:axPos val="b"/>
        <c:numFmt formatCode="General" sourceLinked="1"/>
        <c:majorTickMark val="none"/>
        <c:minorTickMark val="none"/>
        <c:tickLblPos val="low"/>
        <c:spPr>
          <a:noFill/>
          <a:ln w="9525"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Roboto" panose="02000000000000000000" pitchFamily="2" charset="0"/>
                <a:cs typeface="+mn-cs"/>
              </a:defRPr>
            </a:pPr>
            <a:endParaRPr lang="sv-SE"/>
          </a:p>
        </c:txPr>
        <c:crossAx val="533070936"/>
        <c:crosses val="autoZero"/>
        <c:auto val="1"/>
        <c:lblAlgn val="ctr"/>
        <c:lblOffset val="100"/>
        <c:noMultiLvlLbl val="0"/>
      </c:catAx>
      <c:valAx>
        <c:axId val="533070936"/>
        <c:scaling>
          <c:orientation val="minMax"/>
          <c:max val="2000000"/>
          <c:min val="0"/>
        </c:scaling>
        <c:delete val="0"/>
        <c:axPos val="l"/>
        <c:majorGridlines>
          <c:spPr>
            <a:ln w="9525" cap="flat" cmpd="sng" algn="ctr">
              <a:solidFill>
                <a:schemeClr val="tx1">
                  <a:lumMod val="15000"/>
                  <a:lumOff val="85000"/>
                </a:schemeClr>
              </a:solidFill>
              <a:round/>
            </a:ln>
            <a:effectLst/>
          </c:spPr>
        </c:majorGridlines>
        <c:numFmt formatCode="#,##0.0" sourceLinked="0"/>
        <c:majorTickMark val="out"/>
        <c:minorTickMark val="none"/>
        <c:tickLblPos val="nextTo"/>
        <c:spPr>
          <a:noFill/>
          <a:ln>
            <a:solidFill>
              <a:sysClr val="windowText" lastClr="000000"/>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Roboto" panose="02000000000000000000" pitchFamily="2" charset="0"/>
                <a:cs typeface="+mn-cs"/>
              </a:defRPr>
            </a:pPr>
            <a:endParaRPr lang="sv-SE"/>
          </a:p>
        </c:txPr>
        <c:crossAx val="533070608"/>
        <c:crosses val="autoZero"/>
        <c:crossBetween val="between"/>
        <c:dispUnits>
          <c:builtInUnit val="millions"/>
        </c:dispUnits>
      </c:valAx>
      <c:spPr>
        <a:noFill/>
        <a:ln>
          <a:noFill/>
        </a:ln>
        <a:effectLst/>
      </c:spPr>
    </c:plotArea>
    <c:legend>
      <c:legendPos val="b"/>
      <c:layout>
        <c:manualLayout>
          <c:xMode val="edge"/>
          <c:yMode val="edge"/>
          <c:x val="3.1106029554524864E-2"/>
          <c:y val="0.93944737221494212"/>
          <c:w val="0.92018349673202626"/>
          <c:h val="3.9655083090143282E-2"/>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Roboto" panose="02000000000000000000" pitchFamily="2" charset="0"/>
              <a:cs typeface="+mn-cs"/>
            </a:defRPr>
          </a:pPr>
          <a:endParaRPr lang="sv-SE"/>
        </a:p>
      </c:txPr>
    </c:legend>
    <c:plotVisOnly val="1"/>
    <c:dispBlanksAs val="gap"/>
    <c:showDLblsOverMax val="0"/>
  </c:chart>
  <c:spPr>
    <a:noFill/>
    <a:ln w="9525" cap="flat" cmpd="sng" algn="ctr">
      <a:noFill/>
      <a:round/>
    </a:ln>
    <a:effectLst/>
  </c:spPr>
  <c:txPr>
    <a:bodyPr/>
    <a:lstStyle/>
    <a:p>
      <a:pPr>
        <a:defRPr sz="900">
          <a:solidFill>
            <a:sysClr val="windowText" lastClr="000000"/>
          </a:solidFill>
          <a:latin typeface="+mn-lt"/>
          <a:ea typeface="Roboto" panose="02000000000000000000" pitchFamily="2" charset="0"/>
        </a:defRPr>
      </a:pPr>
      <a:endParaRPr lang="sv-SE"/>
    </a:p>
  </c:txPr>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4.1018336749002265E-2"/>
          <c:y val="1.9376388888888887E-2"/>
          <c:w val="0.9589815553877683"/>
          <c:h val="0.90052636971410249"/>
        </c:manualLayout>
      </c:layout>
      <c:barChart>
        <c:barDir val="col"/>
        <c:grouping val="stacked"/>
        <c:varyColors val="0"/>
        <c:ser>
          <c:idx val="1"/>
          <c:order val="0"/>
          <c:tx>
            <c:strRef>
              <c:f>'Data Dia 26'!$D$9</c:f>
              <c:strCache>
                <c:ptCount val="1"/>
                <c:pt idx="0">
                  <c:v>Varuförsäkring</c:v>
                </c:pt>
              </c:strCache>
            </c:strRef>
          </c:tx>
          <c:spPr>
            <a:solidFill>
              <a:srgbClr val="6679BB"/>
            </a:solidFill>
            <a:ln>
              <a:noFill/>
            </a:ln>
            <a:effectLst/>
          </c:spPr>
          <c:invertIfNegative val="0"/>
          <c:cat>
            <c:numRef>
              <c:f>'Data Dia 26'!$A$10:$A$17</c:f>
              <c:numCache>
                <c:formatCode>General</c:formatCode>
                <c:ptCount val="8"/>
                <c:pt idx="0">
                  <c:v>2018</c:v>
                </c:pt>
                <c:pt idx="1">
                  <c:v>2019</c:v>
                </c:pt>
                <c:pt idx="2">
                  <c:v>2020</c:v>
                </c:pt>
                <c:pt idx="3">
                  <c:v>2021</c:v>
                </c:pt>
                <c:pt idx="4">
                  <c:v>2022</c:v>
                </c:pt>
                <c:pt idx="5">
                  <c:v>2023</c:v>
                </c:pt>
                <c:pt idx="6">
                  <c:v>2024</c:v>
                </c:pt>
                <c:pt idx="7">
                  <c:v>2025</c:v>
                </c:pt>
              </c:numCache>
            </c:numRef>
          </c:cat>
          <c:val>
            <c:numRef>
              <c:f>'Data Dia 26'!$D$10:$D$17</c:f>
              <c:numCache>
                <c:formatCode>#\ ##0.000</c:formatCode>
                <c:ptCount val="8"/>
                <c:pt idx="0">
                  <c:v>0.79442217500000001</c:v>
                </c:pt>
                <c:pt idx="1">
                  <c:v>0.88748288200000003</c:v>
                </c:pt>
                <c:pt idx="2">
                  <c:v>0.96993447099999996</c:v>
                </c:pt>
                <c:pt idx="3">
                  <c:v>1.037294714</c:v>
                </c:pt>
                <c:pt idx="4">
                  <c:v>1.0845517650000001</c:v>
                </c:pt>
                <c:pt idx="5">
                  <c:v>1.3892160710000001</c:v>
                </c:pt>
                <c:pt idx="6">
                  <c:v>1.3851877459999999</c:v>
                </c:pt>
                <c:pt idx="7">
                  <c:v>1.3367267410000001</c:v>
                </c:pt>
              </c:numCache>
            </c:numRef>
          </c:val>
          <c:extLst>
            <c:ext xmlns:c16="http://schemas.microsoft.com/office/drawing/2014/chart" uri="{C3380CC4-5D6E-409C-BE32-E72D297353CC}">
              <c16:uniqueId val="{00000000-D2ED-4E00-95B1-7F1EF24A6C21}"/>
            </c:ext>
          </c:extLst>
        </c:ser>
        <c:ser>
          <c:idx val="0"/>
          <c:order val="1"/>
          <c:tx>
            <c:strRef>
              <c:f>'Data Dia 26'!$C$9</c:f>
              <c:strCache>
                <c:ptCount val="1"/>
                <c:pt idx="0">
                  <c:v>Fartygskaskoförsäkring</c:v>
                </c:pt>
              </c:strCache>
            </c:strRef>
          </c:tx>
          <c:spPr>
            <a:solidFill>
              <a:srgbClr val="FFD478"/>
            </a:solidFill>
            <a:ln>
              <a:noFill/>
            </a:ln>
            <a:effectLst/>
          </c:spPr>
          <c:invertIfNegative val="0"/>
          <c:cat>
            <c:numRef>
              <c:f>'Data Dia 26'!$A$10:$A$17</c:f>
              <c:numCache>
                <c:formatCode>General</c:formatCode>
                <c:ptCount val="8"/>
                <c:pt idx="0">
                  <c:v>2018</c:v>
                </c:pt>
                <c:pt idx="1">
                  <c:v>2019</c:v>
                </c:pt>
                <c:pt idx="2">
                  <c:v>2020</c:v>
                </c:pt>
                <c:pt idx="3">
                  <c:v>2021</c:v>
                </c:pt>
                <c:pt idx="4">
                  <c:v>2022</c:v>
                </c:pt>
                <c:pt idx="5">
                  <c:v>2023</c:v>
                </c:pt>
                <c:pt idx="6">
                  <c:v>2024</c:v>
                </c:pt>
                <c:pt idx="7">
                  <c:v>2025</c:v>
                </c:pt>
              </c:numCache>
            </c:numRef>
          </c:cat>
          <c:val>
            <c:numRef>
              <c:f>'Data Dia 26'!$C$10:$C$17</c:f>
              <c:numCache>
                <c:formatCode>#\ ##0.000</c:formatCode>
                <c:ptCount val="8"/>
                <c:pt idx="0">
                  <c:v>0.22264620299999999</c:v>
                </c:pt>
                <c:pt idx="1">
                  <c:v>0.255083157</c:v>
                </c:pt>
                <c:pt idx="2">
                  <c:v>0.31228767099999999</c:v>
                </c:pt>
                <c:pt idx="3">
                  <c:v>0.31449569900000002</c:v>
                </c:pt>
                <c:pt idx="4">
                  <c:v>0.44332460400000001</c:v>
                </c:pt>
                <c:pt idx="5">
                  <c:v>0.50213025099999997</c:v>
                </c:pt>
                <c:pt idx="6">
                  <c:v>0.58150521700000002</c:v>
                </c:pt>
                <c:pt idx="7">
                  <c:v>0.75111854</c:v>
                </c:pt>
              </c:numCache>
            </c:numRef>
          </c:val>
          <c:extLst>
            <c:ext xmlns:c16="http://schemas.microsoft.com/office/drawing/2014/chart" uri="{C3380CC4-5D6E-409C-BE32-E72D297353CC}">
              <c16:uniqueId val="{00000001-D2ED-4E00-95B1-7F1EF24A6C21}"/>
            </c:ext>
          </c:extLst>
        </c:ser>
        <c:ser>
          <c:idx val="2"/>
          <c:order val="2"/>
          <c:tx>
            <c:strRef>
              <c:f>'Data Dia 26'!$B$9</c:f>
              <c:strCache>
                <c:ptCount val="1"/>
                <c:pt idx="0">
                  <c:v>Ansvarsförsäkring</c:v>
                </c:pt>
              </c:strCache>
            </c:strRef>
          </c:tx>
          <c:spPr>
            <a:solidFill>
              <a:srgbClr val="E93E84"/>
            </a:solidFill>
            <a:ln>
              <a:noFill/>
            </a:ln>
            <a:effectLst/>
          </c:spPr>
          <c:invertIfNegative val="0"/>
          <c:cat>
            <c:numRef>
              <c:f>'Data Dia 26'!$A$10:$A$17</c:f>
              <c:numCache>
                <c:formatCode>General</c:formatCode>
                <c:ptCount val="8"/>
                <c:pt idx="0">
                  <c:v>2018</c:v>
                </c:pt>
                <c:pt idx="1">
                  <c:v>2019</c:v>
                </c:pt>
                <c:pt idx="2">
                  <c:v>2020</c:v>
                </c:pt>
                <c:pt idx="3">
                  <c:v>2021</c:v>
                </c:pt>
                <c:pt idx="4">
                  <c:v>2022</c:v>
                </c:pt>
                <c:pt idx="5">
                  <c:v>2023</c:v>
                </c:pt>
                <c:pt idx="6">
                  <c:v>2024</c:v>
                </c:pt>
                <c:pt idx="7">
                  <c:v>2025</c:v>
                </c:pt>
              </c:numCache>
            </c:numRef>
          </c:cat>
          <c:val>
            <c:numRef>
              <c:f>'Data Dia 26'!$B$10:$B$17</c:f>
              <c:numCache>
                <c:formatCode>#\ ##0.000</c:formatCode>
                <c:ptCount val="8"/>
                <c:pt idx="0">
                  <c:v>0.274571063</c:v>
                </c:pt>
                <c:pt idx="1">
                  <c:v>0.30591260199999998</c:v>
                </c:pt>
                <c:pt idx="2">
                  <c:v>0.32268481100000002</c:v>
                </c:pt>
                <c:pt idx="3">
                  <c:v>0.29497939899999998</c:v>
                </c:pt>
                <c:pt idx="4">
                  <c:v>0.35665360299999999</c:v>
                </c:pt>
                <c:pt idx="5">
                  <c:v>0.326378375</c:v>
                </c:pt>
                <c:pt idx="6">
                  <c:v>0.33730756899999997</c:v>
                </c:pt>
                <c:pt idx="7">
                  <c:v>0.45620149199999999</c:v>
                </c:pt>
              </c:numCache>
            </c:numRef>
          </c:val>
          <c:extLst>
            <c:ext xmlns:c16="http://schemas.microsoft.com/office/drawing/2014/chart" uri="{C3380CC4-5D6E-409C-BE32-E72D297353CC}">
              <c16:uniqueId val="{00000002-D2ED-4E00-95B1-7F1EF24A6C21}"/>
            </c:ext>
          </c:extLst>
        </c:ser>
        <c:dLbls>
          <c:showLegendKey val="0"/>
          <c:showVal val="0"/>
          <c:showCatName val="0"/>
          <c:showSerName val="0"/>
          <c:showPercent val="0"/>
          <c:showBubbleSize val="0"/>
        </c:dLbls>
        <c:gapWidth val="80"/>
        <c:overlap val="100"/>
        <c:axId val="533070608"/>
        <c:axId val="533070936"/>
      </c:barChart>
      <c:catAx>
        <c:axId val="533070608"/>
        <c:scaling>
          <c:orientation val="minMax"/>
        </c:scaling>
        <c:delete val="0"/>
        <c:axPos val="b"/>
        <c:numFmt formatCode="General" sourceLinked="1"/>
        <c:majorTickMark val="none"/>
        <c:minorTickMark val="none"/>
        <c:tickLblPos val="low"/>
        <c:spPr>
          <a:noFill/>
          <a:ln w="9525"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Roboto" panose="02000000000000000000" pitchFamily="2" charset="0"/>
                <a:cs typeface="+mn-cs"/>
              </a:defRPr>
            </a:pPr>
            <a:endParaRPr lang="sv-SE"/>
          </a:p>
        </c:txPr>
        <c:crossAx val="533070936"/>
        <c:crosses val="autoZero"/>
        <c:auto val="1"/>
        <c:lblAlgn val="ctr"/>
        <c:lblOffset val="100"/>
        <c:noMultiLvlLbl val="0"/>
      </c:catAx>
      <c:valAx>
        <c:axId val="533070936"/>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0"/>
        <c:majorTickMark val="out"/>
        <c:minorTickMark val="none"/>
        <c:tickLblPos val="nextTo"/>
        <c:spPr>
          <a:noFill/>
          <a:ln>
            <a:solidFill>
              <a:sysClr val="windowText" lastClr="000000"/>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Roboto" panose="02000000000000000000" pitchFamily="2" charset="0"/>
                <a:cs typeface="+mn-cs"/>
              </a:defRPr>
            </a:pPr>
            <a:endParaRPr lang="sv-SE"/>
          </a:p>
        </c:txPr>
        <c:crossAx val="533070608"/>
        <c:crosses val="autoZero"/>
        <c:crossBetween val="between"/>
      </c:valAx>
      <c:spPr>
        <a:noFill/>
        <a:ln>
          <a:noFill/>
        </a:ln>
        <a:effectLst/>
      </c:spPr>
    </c:plotArea>
    <c:legend>
      <c:legendPos val="b"/>
      <c:layout>
        <c:manualLayout>
          <c:xMode val="edge"/>
          <c:yMode val="edge"/>
          <c:x val="0"/>
          <c:y val="0.95169777777777775"/>
          <c:w val="0.99229497354497354"/>
          <c:h val="4.4774444444444443E-2"/>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Roboto" panose="02000000000000000000" pitchFamily="2" charset="0"/>
              <a:cs typeface="+mn-cs"/>
            </a:defRPr>
          </a:pPr>
          <a:endParaRPr lang="sv-SE"/>
        </a:p>
      </c:txPr>
    </c:legend>
    <c:plotVisOnly val="1"/>
    <c:dispBlanksAs val="gap"/>
    <c:showDLblsOverMax val="0"/>
  </c:chart>
  <c:spPr>
    <a:noFill/>
    <a:ln w="9525" cap="flat" cmpd="sng" algn="ctr">
      <a:noFill/>
      <a:round/>
    </a:ln>
    <a:effectLst/>
  </c:spPr>
  <c:txPr>
    <a:bodyPr/>
    <a:lstStyle/>
    <a:p>
      <a:pPr>
        <a:defRPr sz="900">
          <a:solidFill>
            <a:sysClr val="windowText" lastClr="000000"/>
          </a:solidFill>
          <a:latin typeface="+mn-lt"/>
          <a:ea typeface="Roboto" panose="02000000000000000000" pitchFamily="2" charset="0"/>
        </a:defRPr>
      </a:pPr>
      <a:endParaRPr lang="sv-SE"/>
    </a:p>
  </c:txPr>
  <c:userShapes r:id="rId4"/>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6766044655376982E-2"/>
          <c:y val="2.38125E-2"/>
          <c:w val="0.92089601984683422"/>
          <c:h val="0.91152715080233271"/>
        </c:manualLayout>
      </c:layout>
      <c:barChart>
        <c:barDir val="col"/>
        <c:grouping val="stacked"/>
        <c:varyColors val="0"/>
        <c:ser>
          <c:idx val="4"/>
          <c:order val="0"/>
          <c:tx>
            <c:strRef>
              <c:f>'Data Dia 27-28'!$A$15</c:f>
              <c:strCache>
                <c:ptCount val="1"/>
                <c:pt idx="0">
                  <c:v>Premieinkomst (Mdkr, brutto)</c:v>
                </c:pt>
              </c:strCache>
            </c:strRef>
          </c:tx>
          <c:spPr>
            <a:solidFill>
              <a:schemeClr val="accent1"/>
            </a:solidFill>
            <a:ln>
              <a:noFill/>
            </a:ln>
            <a:effectLst/>
          </c:spPr>
          <c:invertIfNegative val="0"/>
          <c:cat>
            <c:numRef>
              <c:extLst>
                <c:ext xmlns:c15="http://schemas.microsoft.com/office/drawing/2012/chart" uri="{02D57815-91ED-43cb-92C2-25804820EDAC}">
                  <c15:fullRef>
                    <c15:sqref>'Data Dia 27-28'!$B$14:$Q$14</c15:sqref>
                  </c15:fullRef>
                </c:ext>
              </c:extLst>
              <c:f>'Data Dia 27-28'!$H$14:$Q$14</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extLst>
                <c:ext xmlns:c15="http://schemas.microsoft.com/office/drawing/2012/chart" uri="{02D57815-91ED-43cb-92C2-25804820EDAC}">
                  <c15:fullRef>
                    <c15:sqref>'Data Dia 27-28'!$B$15:$Q$15</c15:sqref>
                  </c15:fullRef>
                </c:ext>
              </c:extLst>
              <c:f>'Data Dia 27-28'!$H$15:$Q$15</c:f>
              <c:numCache>
                <c:formatCode>#\ ##0.0</c:formatCode>
                <c:ptCount val="10"/>
                <c:pt idx="0">
                  <c:v>3.5</c:v>
                </c:pt>
                <c:pt idx="1">
                  <c:v>3.8</c:v>
                </c:pt>
                <c:pt idx="2">
                  <c:v>4</c:v>
                </c:pt>
                <c:pt idx="3">
                  <c:v>4.2</c:v>
                </c:pt>
                <c:pt idx="4">
                  <c:v>4.8</c:v>
                </c:pt>
                <c:pt idx="5">
                  <c:v>5.4</c:v>
                </c:pt>
                <c:pt idx="6">
                  <c:v>5.7</c:v>
                </c:pt>
                <c:pt idx="7">
                  <c:v>6</c:v>
                </c:pt>
                <c:pt idx="8">
                  <c:v>6.4</c:v>
                </c:pt>
                <c:pt idx="9">
                  <c:v>6.8</c:v>
                </c:pt>
              </c:numCache>
            </c:numRef>
          </c:val>
          <c:extLst>
            <c:ext xmlns:c16="http://schemas.microsoft.com/office/drawing/2014/chart" uri="{C3380CC4-5D6E-409C-BE32-E72D297353CC}">
              <c16:uniqueId val="{00000000-4F30-49AB-BB3F-221BDDEFD796}"/>
            </c:ext>
          </c:extLst>
        </c:ser>
        <c:dLbls>
          <c:showLegendKey val="0"/>
          <c:showVal val="0"/>
          <c:showCatName val="0"/>
          <c:showSerName val="0"/>
          <c:showPercent val="0"/>
          <c:showBubbleSize val="0"/>
        </c:dLbls>
        <c:gapWidth val="80"/>
        <c:overlap val="100"/>
        <c:axId val="461517888"/>
        <c:axId val="461519136"/>
      </c:barChart>
      <c:catAx>
        <c:axId val="461517888"/>
        <c:scaling>
          <c:orientation val="minMax"/>
        </c:scaling>
        <c:delete val="0"/>
        <c:axPos val="b"/>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sv-SE"/>
          </a:p>
        </c:txPr>
        <c:crossAx val="461519136"/>
        <c:crosses val="autoZero"/>
        <c:auto val="1"/>
        <c:lblAlgn val="ctr"/>
        <c:lblOffset val="100"/>
        <c:noMultiLvlLbl val="0"/>
      </c:catAx>
      <c:valAx>
        <c:axId val="461519136"/>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sv-SE"/>
          </a:p>
        </c:txPr>
        <c:crossAx val="461517888"/>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sz="900">
          <a:solidFill>
            <a:sysClr val="windowText" lastClr="000000"/>
          </a:solidFill>
          <a:latin typeface="Roboto" panose="02000000000000000000" pitchFamily="2" charset="0"/>
          <a:ea typeface="Roboto" panose="02000000000000000000" pitchFamily="2" charset="0"/>
        </a:defRPr>
      </a:pPr>
      <a:endParaRPr lang="sv-SE"/>
    </a:p>
  </c:txPr>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7502319059432641E-2"/>
          <c:y val="2.8098406713245351E-2"/>
          <c:w val="0.93321734440729154"/>
          <c:h val="0.90311874179745633"/>
        </c:manualLayout>
      </c:layout>
      <c:barChart>
        <c:barDir val="col"/>
        <c:grouping val="stacked"/>
        <c:varyColors val="0"/>
        <c:ser>
          <c:idx val="4"/>
          <c:order val="0"/>
          <c:tx>
            <c:strRef>
              <c:f>'Data Dia 27-28'!$A$16</c:f>
              <c:strCache>
                <c:ptCount val="1"/>
                <c:pt idx="0">
                  <c:v>Skadebelopp (Mdkr)</c:v>
                </c:pt>
              </c:strCache>
            </c:strRef>
          </c:tx>
          <c:spPr>
            <a:solidFill>
              <a:schemeClr val="accent1"/>
            </a:solidFill>
            <a:ln>
              <a:noFill/>
            </a:ln>
            <a:effectLst/>
          </c:spPr>
          <c:invertIfNegative val="0"/>
          <c:cat>
            <c:numRef>
              <c:extLst>
                <c:ext xmlns:c15="http://schemas.microsoft.com/office/drawing/2012/chart" uri="{02D57815-91ED-43cb-92C2-25804820EDAC}">
                  <c15:fullRef>
                    <c15:sqref>'Data Dia 27-28'!$B$14:$Q$14</c15:sqref>
                  </c15:fullRef>
                </c:ext>
              </c:extLst>
              <c:f>'Data Dia 27-28'!$H$14:$Q$14</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extLst>
                <c:ext xmlns:c15="http://schemas.microsoft.com/office/drawing/2012/chart" uri="{02D57815-91ED-43cb-92C2-25804820EDAC}">
                  <c15:fullRef>
                    <c15:sqref>'Data Dia 27-28'!$B$16:$Q$16</c15:sqref>
                  </c15:fullRef>
                </c:ext>
              </c:extLst>
              <c:f>'Data Dia 27-28'!$H$16:$Q$16</c:f>
              <c:numCache>
                <c:formatCode>#\ ##0.0</c:formatCode>
                <c:ptCount val="10"/>
                <c:pt idx="0">
                  <c:v>2.4</c:v>
                </c:pt>
                <c:pt idx="1">
                  <c:v>2.5</c:v>
                </c:pt>
                <c:pt idx="2">
                  <c:v>2.7</c:v>
                </c:pt>
                <c:pt idx="3">
                  <c:v>3</c:v>
                </c:pt>
                <c:pt idx="4">
                  <c:v>3.4</c:v>
                </c:pt>
                <c:pt idx="5">
                  <c:v>3.7</c:v>
                </c:pt>
                <c:pt idx="6">
                  <c:v>4</c:v>
                </c:pt>
                <c:pt idx="7">
                  <c:v>4.5</c:v>
                </c:pt>
                <c:pt idx="8">
                  <c:v>4.7</c:v>
                </c:pt>
                <c:pt idx="9">
                  <c:v>4.9000000000000004</c:v>
                </c:pt>
              </c:numCache>
            </c:numRef>
          </c:val>
          <c:extLst>
            <c:ext xmlns:c16="http://schemas.microsoft.com/office/drawing/2014/chart" uri="{C3380CC4-5D6E-409C-BE32-E72D297353CC}">
              <c16:uniqueId val="{00000000-F9A2-460F-BCA2-0762101A465A}"/>
            </c:ext>
          </c:extLst>
        </c:ser>
        <c:dLbls>
          <c:showLegendKey val="0"/>
          <c:showVal val="0"/>
          <c:showCatName val="0"/>
          <c:showSerName val="0"/>
          <c:showPercent val="0"/>
          <c:showBubbleSize val="0"/>
        </c:dLbls>
        <c:gapWidth val="80"/>
        <c:overlap val="100"/>
        <c:axId val="461517888"/>
        <c:axId val="461519136"/>
      </c:barChart>
      <c:catAx>
        <c:axId val="461517888"/>
        <c:scaling>
          <c:orientation val="minMax"/>
        </c:scaling>
        <c:delete val="0"/>
        <c:axPos val="b"/>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Roboto" panose="02000000000000000000" pitchFamily="2" charset="0"/>
                <a:cs typeface="+mn-cs"/>
              </a:defRPr>
            </a:pPr>
            <a:endParaRPr lang="sv-SE"/>
          </a:p>
        </c:txPr>
        <c:crossAx val="461519136"/>
        <c:crosses val="autoZero"/>
        <c:auto val="1"/>
        <c:lblAlgn val="ctr"/>
        <c:lblOffset val="100"/>
        <c:noMultiLvlLbl val="0"/>
      </c:catAx>
      <c:valAx>
        <c:axId val="461519136"/>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Roboto" panose="02000000000000000000" pitchFamily="2" charset="0"/>
                <a:cs typeface="+mn-cs"/>
              </a:defRPr>
            </a:pPr>
            <a:endParaRPr lang="sv-SE"/>
          </a:p>
        </c:txPr>
        <c:crossAx val="461517888"/>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sz="900">
          <a:solidFill>
            <a:sysClr val="windowText" lastClr="000000"/>
          </a:solidFill>
          <a:latin typeface="+mn-lt"/>
          <a:ea typeface="Roboto" panose="02000000000000000000" pitchFamily="2" charset="0"/>
        </a:defRPr>
      </a:pPr>
      <a:endParaRPr lang="sv-SE"/>
    </a:p>
  </c:txPr>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5.004424603174603E-2"/>
          <c:y val="3.6939583333333324E-2"/>
          <c:w val="0.89820835226311058"/>
          <c:h val="0.88010055662674491"/>
        </c:manualLayout>
      </c:layout>
      <c:lineChart>
        <c:grouping val="standard"/>
        <c:varyColors val="0"/>
        <c:ser>
          <c:idx val="0"/>
          <c:order val="0"/>
          <c:tx>
            <c:strRef>
              <c:f>'Data Dia 29'!$B$9</c:f>
              <c:strCache>
                <c:ptCount val="1"/>
                <c:pt idx="0">
                  <c:v>Kvinnor</c:v>
                </c:pt>
              </c:strCache>
            </c:strRef>
          </c:tx>
          <c:spPr>
            <a:ln w="28575" cap="rnd">
              <a:solidFill>
                <a:srgbClr val="6679BB"/>
              </a:solidFill>
              <a:round/>
            </a:ln>
            <a:effectLst/>
          </c:spPr>
          <c:marker>
            <c:symbol val="none"/>
          </c:marker>
          <c:cat>
            <c:strRef>
              <c:f>'Data Dia 29'!$A$10:$A$50</c:f>
              <c:strCache>
                <c:ptCount val="41"/>
                <c:pt idx="0">
                  <c:v>1955</c:v>
                </c:pt>
                <c:pt idx="1">
                  <c:v>1956</c:v>
                </c:pt>
                <c:pt idx="2">
                  <c:v>1957</c:v>
                </c:pt>
                <c:pt idx="3">
                  <c:v>1958</c:v>
                </c:pt>
                <c:pt idx="4">
                  <c:v>1959</c:v>
                </c:pt>
                <c:pt idx="5">
                  <c:v>1960</c:v>
                </c:pt>
                <c:pt idx="6">
                  <c:v>1961</c:v>
                </c:pt>
                <c:pt idx="7">
                  <c:v>1962</c:v>
                </c:pt>
                <c:pt idx="8">
                  <c:v>1963</c:v>
                </c:pt>
                <c:pt idx="9">
                  <c:v>1964</c:v>
                </c:pt>
                <c:pt idx="10">
                  <c:v>1965</c:v>
                </c:pt>
                <c:pt idx="11">
                  <c:v>1966</c:v>
                </c:pt>
                <c:pt idx="12">
                  <c:v>1967</c:v>
                </c:pt>
                <c:pt idx="13">
                  <c:v>1968</c:v>
                </c:pt>
                <c:pt idx="14">
                  <c:v>1969</c:v>
                </c:pt>
                <c:pt idx="15">
                  <c:v>1970</c:v>
                </c:pt>
                <c:pt idx="16">
                  <c:v>1971</c:v>
                </c:pt>
                <c:pt idx="17">
                  <c:v>1972</c:v>
                </c:pt>
                <c:pt idx="18">
                  <c:v>1973</c:v>
                </c:pt>
                <c:pt idx="19">
                  <c:v>1974</c:v>
                </c:pt>
                <c:pt idx="20">
                  <c:v>1975</c:v>
                </c:pt>
                <c:pt idx="21">
                  <c:v>1976</c:v>
                </c:pt>
                <c:pt idx="22">
                  <c:v>1977</c:v>
                </c:pt>
                <c:pt idx="23">
                  <c:v>1978</c:v>
                </c:pt>
                <c:pt idx="24">
                  <c:v>1979</c:v>
                </c:pt>
                <c:pt idx="25">
                  <c:v>1980</c:v>
                </c:pt>
                <c:pt idx="26">
                  <c:v>1981</c:v>
                </c:pt>
                <c:pt idx="27">
                  <c:v>1982</c:v>
                </c:pt>
                <c:pt idx="28">
                  <c:v>1983</c:v>
                </c:pt>
                <c:pt idx="29">
                  <c:v>1984</c:v>
                </c:pt>
                <c:pt idx="30">
                  <c:v>1985</c:v>
                </c:pt>
                <c:pt idx="31">
                  <c:v>1986</c:v>
                </c:pt>
                <c:pt idx="32">
                  <c:v>1987</c:v>
                </c:pt>
                <c:pt idx="33">
                  <c:v>1988</c:v>
                </c:pt>
                <c:pt idx="34">
                  <c:v>1989</c:v>
                </c:pt>
                <c:pt idx="35">
                  <c:v>1990</c:v>
                </c:pt>
                <c:pt idx="36">
                  <c:v>1991</c:v>
                </c:pt>
                <c:pt idx="37">
                  <c:v>1992</c:v>
                </c:pt>
                <c:pt idx="38">
                  <c:v>1993</c:v>
                </c:pt>
                <c:pt idx="39">
                  <c:v>1994</c:v>
                </c:pt>
                <c:pt idx="40">
                  <c:v>1995</c:v>
                </c:pt>
              </c:strCache>
            </c:strRef>
          </c:cat>
          <c:val>
            <c:numRef>
              <c:f>'Data Dia 29'!$B$10:$B$50</c:f>
              <c:numCache>
                <c:formatCode>General</c:formatCode>
                <c:ptCount val="41"/>
                <c:pt idx="1">
                  <c:v>23.379899999999999</c:v>
                </c:pt>
                <c:pt idx="2">
                  <c:v>23.461200000000002</c:v>
                </c:pt>
                <c:pt idx="3">
                  <c:v>23.542000000000002</c:v>
                </c:pt>
                <c:pt idx="4">
                  <c:v>23.622499999999999</c:v>
                </c:pt>
                <c:pt idx="5">
                  <c:v>23.702500000000001</c:v>
                </c:pt>
                <c:pt idx="6">
                  <c:v>23.7821</c:v>
                </c:pt>
                <c:pt idx="7">
                  <c:v>23.8612</c:v>
                </c:pt>
                <c:pt idx="8">
                  <c:v>23.94</c:v>
                </c:pt>
                <c:pt idx="9">
                  <c:v>24.0183</c:v>
                </c:pt>
                <c:pt idx="10">
                  <c:v>24.0962</c:v>
                </c:pt>
                <c:pt idx="11">
                  <c:v>24.1737</c:v>
                </c:pt>
                <c:pt idx="12">
                  <c:v>24.250699999999998</c:v>
                </c:pt>
                <c:pt idx="13">
                  <c:v>24.327300000000001</c:v>
                </c:pt>
                <c:pt idx="14">
                  <c:v>24.403400000000001</c:v>
                </c:pt>
                <c:pt idx="15">
                  <c:v>24.4788</c:v>
                </c:pt>
                <c:pt idx="16">
                  <c:v>24.5535</c:v>
                </c:pt>
                <c:pt idx="17">
                  <c:v>24.627300000000002</c:v>
                </c:pt>
                <c:pt idx="18">
                  <c:v>24.700099999999999</c:v>
                </c:pt>
                <c:pt idx="19">
                  <c:v>24.771599999999999</c:v>
                </c:pt>
                <c:pt idx="20">
                  <c:v>24.8416</c:v>
                </c:pt>
                <c:pt idx="21">
                  <c:v>24.9101</c:v>
                </c:pt>
                <c:pt idx="22">
                  <c:v>24.976800000000001</c:v>
                </c:pt>
                <c:pt idx="23">
                  <c:v>25.041599999999999</c:v>
                </c:pt>
                <c:pt idx="24">
                  <c:v>25.104500000000002</c:v>
                </c:pt>
                <c:pt idx="25">
                  <c:v>25.165299999999998</c:v>
                </c:pt>
                <c:pt idx="26">
                  <c:v>25.2242</c:v>
                </c:pt>
                <c:pt idx="27">
                  <c:v>25.281099999999999</c:v>
                </c:pt>
                <c:pt idx="28">
                  <c:v>25.335999999999999</c:v>
                </c:pt>
                <c:pt idx="29">
                  <c:v>25.388999999999999</c:v>
                </c:pt>
                <c:pt idx="30">
                  <c:v>25.440100000000001</c:v>
                </c:pt>
                <c:pt idx="31">
                  <c:v>25.4895</c:v>
                </c:pt>
                <c:pt idx="32">
                  <c:v>25.537299999999998</c:v>
                </c:pt>
                <c:pt idx="33">
                  <c:v>25.583400000000001</c:v>
                </c:pt>
                <c:pt idx="34">
                  <c:v>25.6281</c:v>
                </c:pt>
                <c:pt idx="35">
                  <c:v>25.671299999999999</c:v>
                </c:pt>
                <c:pt idx="36">
                  <c:v>25.7133</c:v>
                </c:pt>
                <c:pt idx="37">
                  <c:v>25.754000000000001</c:v>
                </c:pt>
                <c:pt idx="38">
                  <c:v>25.793500000000002</c:v>
                </c:pt>
                <c:pt idx="39">
                  <c:v>25.831900000000001</c:v>
                </c:pt>
                <c:pt idx="40">
                  <c:v>25.869299999999999</c:v>
                </c:pt>
              </c:numCache>
            </c:numRef>
          </c:val>
          <c:smooth val="0"/>
          <c:extLst>
            <c:ext xmlns:c16="http://schemas.microsoft.com/office/drawing/2014/chart" uri="{C3380CC4-5D6E-409C-BE32-E72D297353CC}">
              <c16:uniqueId val="{00000000-49AD-4300-9312-9E602E44F20F}"/>
            </c:ext>
          </c:extLst>
        </c:ser>
        <c:ser>
          <c:idx val="1"/>
          <c:order val="1"/>
          <c:tx>
            <c:strRef>
              <c:f>'Data Dia 29'!$C$9</c:f>
              <c:strCache>
                <c:ptCount val="1"/>
                <c:pt idx="0">
                  <c:v>Män</c:v>
                </c:pt>
              </c:strCache>
            </c:strRef>
          </c:tx>
          <c:spPr>
            <a:ln w="28575" cap="rnd">
              <a:solidFill>
                <a:schemeClr val="accent2"/>
              </a:solidFill>
              <a:round/>
            </a:ln>
            <a:effectLst/>
          </c:spPr>
          <c:marker>
            <c:symbol val="none"/>
          </c:marker>
          <c:cat>
            <c:strRef>
              <c:f>'Data Dia 29'!$A$10:$A$50</c:f>
              <c:strCache>
                <c:ptCount val="41"/>
                <c:pt idx="0">
                  <c:v>1955</c:v>
                </c:pt>
                <c:pt idx="1">
                  <c:v>1956</c:v>
                </c:pt>
                <c:pt idx="2">
                  <c:v>1957</c:v>
                </c:pt>
                <c:pt idx="3">
                  <c:v>1958</c:v>
                </c:pt>
                <c:pt idx="4">
                  <c:v>1959</c:v>
                </c:pt>
                <c:pt idx="5">
                  <c:v>1960</c:v>
                </c:pt>
                <c:pt idx="6">
                  <c:v>1961</c:v>
                </c:pt>
                <c:pt idx="7">
                  <c:v>1962</c:v>
                </c:pt>
                <c:pt idx="8">
                  <c:v>1963</c:v>
                </c:pt>
                <c:pt idx="9">
                  <c:v>1964</c:v>
                </c:pt>
                <c:pt idx="10">
                  <c:v>1965</c:v>
                </c:pt>
                <c:pt idx="11">
                  <c:v>1966</c:v>
                </c:pt>
                <c:pt idx="12">
                  <c:v>1967</c:v>
                </c:pt>
                <c:pt idx="13">
                  <c:v>1968</c:v>
                </c:pt>
                <c:pt idx="14">
                  <c:v>1969</c:v>
                </c:pt>
                <c:pt idx="15">
                  <c:v>1970</c:v>
                </c:pt>
                <c:pt idx="16">
                  <c:v>1971</c:v>
                </c:pt>
                <c:pt idx="17">
                  <c:v>1972</c:v>
                </c:pt>
                <c:pt idx="18">
                  <c:v>1973</c:v>
                </c:pt>
                <c:pt idx="19">
                  <c:v>1974</c:v>
                </c:pt>
                <c:pt idx="20">
                  <c:v>1975</c:v>
                </c:pt>
                <c:pt idx="21">
                  <c:v>1976</c:v>
                </c:pt>
                <c:pt idx="22">
                  <c:v>1977</c:v>
                </c:pt>
                <c:pt idx="23">
                  <c:v>1978</c:v>
                </c:pt>
                <c:pt idx="24">
                  <c:v>1979</c:v>
                </c:pt>
                <c:pt idx="25">
                  <c:v>1980</c:v>
                </c:pt>
                <c:pt idx="26">
                  <c:v>1981</c:v>
                </c:pt>
                <c:pt idx="27">
                  <c:v>1982</c:v>
                </c:pt>
                <c:pt idx="28">
                  <c:v>1983</c:v>
                </c:pt>
                <c:pt idx="29">
                  <c:v>1984</c:v>
                </c:pt>
                <c:pt idx="30">
                  <c:v>1985</c:v>
                </c:pt>
                <c:pt idx="31">
                  <c:v>1986</c:v>
                </c:pt>
                <c:pt idx="32">
                  <c:v>1987</c:v>
                </c:pt>
                <c:pt idx="33">
                  <c:v>1988</c:v>
                </c:pt>
                <c:pt idx="34">
                  <c:v>1989</c:v>
                </c:pt>
                <c:pt idx="35">
                  <c:v>1990</c:v>
                </c:pt>
                <c:pt idx="36">
                  <c:v>1991</c:v>
                </c:pt>
                <c:pt idx="37">
                  <c:v>1992</c:v>
                </c:pt>
                <c:pt idx="38">
                  <c:v>1993</c:v>
                </c:pt>
                <c:pt idx="39">
                  <c:v>1994</c:v>
                </c:pt>
                <c:pt idx="40">
                  <c:v>1995</c:v>
                </c:pt>
              </c:strCache>
            </c:strRef>
          </c:cat>
          <c:val>
            <c:numRef>
              <c:f>'Data Dia 29'!$C$10:$C$50</c:f>
              <c:numCache>
                <c:formatCode>General</c:formatCode>
                <c:ptCount val="41"/>
                <c:pt idx="1">
                  <c:v>21.476500000000001</c:v>
                </c:pt>
                <c:pt idx="2">
                  <c:v>21.594200000000001</c:v>
                </c:pt>
                <c:pt idx="3">
                  <c:v>21.710899999999999</c:v>
                </c:pt>
                <c:pt idx="4">
                  <c:v>21.826599999999999</c:v>
                </c:pt>
                <c:pt idx="5">
                  <c:v>21.941299999999998</c:v>
                </c:pt>
                <c:pt idx="6">
                  <c:v>22.055</c:v>
                </c:pt>
                <c:pt idx="7">
                  <c:v>22.1677</c:v>
                </c:pt>
                <c:pt idx="8">
                  <c:v>22.279399999999999</c:v>
                </c:pt>
                <c:pt idx="9">
                  <c:v>22.3901</c:v>
                </c:pt>
                <c:pt idx="10">
                  <c:v>22.4998</c:v>
                </c:pt>
                <c:pt idx="11">
                  <c:v>22.608499999999999</c:v>
                </c:pt>
                <c:pt idx="12">
                  <c:v>22.7163</c:v>
                </c:pt>
                <c:pt idx="13">
                  <c:v>22.823</c:v>
                </c:pt>
                <c:pt idx="14">
                  <c:v>22.928599999999999</c:v>
                </c:pt>
                <c:pt idx="15">
                  <c:v>23.033200000000001</c:v>
                </c:pt>
                <c:pt idx="16">
                  <c:v>23.136600000000001</c:v>
                </c:pt>
                <c:pt idx="17">
                  <c:v>23.238600000000002</c:v>
                </c:pt>
                <c:pt idx="18">
                  <c:v>23.339200000000002</c:v>
                </c:pt>
                <c:pt idx="19">
                  <c:v>23.438099999999999</c:v>
                </c:pt>
                <c:pt idx="20">
                  <c:v>23.5351</c:v>
                </c:pt>
                <c:pt idx="21">
                  <c:v>23.63</c:v>
                </c:pt>
                <c:pt idx="22">
                  <c:v>23.7227</c:v>
                </c:pt>
                <c:pt idx="23">
                  <c:v>23.812899999999999</c:v>
                </c:pt>
                <c:pt idx="24">
                  <c:v>23.900400000000001</c:v>
                </c:pt>
                <c:pt idx="25">
                  <c:v>23.985099999999999</c:v>
                </c:pt>
                <c:pt idx="26">
                  <c:v>24.0669</c:v>
                </c:pt>
                <c:pt idx="27">
                  <c:v>24.145800000000001</c:v>
                </c:pt>
                <c:pt idx="28">
                  <c:v>24.221699999999998</c:v>
                </c:pt>
                <c:pt idx="29">
                  <c:v>24.294799999999999</c:v>
                </c:pt>
                <c:pt idx="30">
                  <c:v>24.364999999999998</c:v>
                </c:pt>
                <c:pt idx="31">
                  <c:v>24.432500000000001</c:v>
                </c:pt>
                <c:pt idx="32">
                  <c:v>24.497299999999999</c:v>
                </c:pt>
                <c:pt idx="33">
                  <c:v>24.559699999999999</c:v>
                </c:pt>
                <c:pt idx="34">
                  <c:v>24.619599999999998</c:v>
                </c:pt>
                <c:pt idx="35">
                  <c:v>24.677299999999999</c:v>
                </c:pt>
                <c:pt idx="36">
                  <c:v>24.732900000000001</c:v>
                </c:pt>
                <c:pt idx="37">
                  <c:v>24.7864</c:v>
                </c:pt>
                <c:pt idx="38">
                  <c:v>24.838100000000001</c:v>
                </c:pt>
                <c:pt idx="39">
                  <c:v>24.888000000000002</c:v>
                </c:pt>
                <c:pt idx="40">
                  <c:v>24.936299999999999</c:v>
                </c:pt>
              </c:numCache>
            </c:numRef>
          </c:val>
          <c:smooth val="0"/>
          <c:extLst>
            <c:ext xmlns:c16="http://schemas.microsoft.com/office/drawing/2014/chart" uri="{C3380CC4-5D6E-409C-BE32-E72D297353CC}">
              <c16:uniqueId val="{00000001-49AD-4300-9312-9E602E44F20F}"/>
            </c:ext>
          </c:extLst>
        </c:ser>
        <c:dLbls>
          <c:showLegendKey val="0"/>
          <c:showVal val="0"/>
          <c:showCatName val="0"/>
          <c:showSerName val="0"/>
          <c:showPercent val="0"/>
          <c:showBubbleSize val="0"/>
        </c:dLbls>
        <c:smooth val="0"/>
        <c:axId val="533070608"/>
        <c:axId val="533070936"/>
      </c:lineChart>
      <c:catAx>
        <c:axId val="533070608"/>
        <c:scaling>
          <c:orientation val="minMax"/>
        </c:scaling>
        <c:delete val="0"/>
        <c:axPos val="b"/>
        <c:minorGridlines>
          <c:spPr>
            <a:ln w="9525" cap="flat" cmpd="sng" algn="ctr">
              <a:noFill/>
              <a:round/>
            </a:ln>
            <a:effectLst/>
          </c:spPr>
        </c:minorGridlines>
        <c:numFmt formatCode="General" sourceLinked="1"/>
        <c:majorTickMark val="out"/>
        <c:minorTickMark val="none"/>
        <c:tickLblPos val="low"/>
        <c:spPr>
          <a:noFill/>
          <a:ln w="9525"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Roboto" panose="02000000000000000000" pitchFamily="2" charset="0"/>
                <a:cs typeface="+mn-cs"/>
              </a:defRPr>
            </a:pPr>
            <a:endParaRPr lang="sv-SE"/>
          </a:p>
        </c:txPr>
        <c:crossAx val="533070936"/>
        <c:crosses val="autoZero"/>
        <c:auto val="1"/>
        <c:lblAlgn val="ctr"/>
        <c:lblOffset val="100"/>
        <c:tickLblSkip val="5"/>
        <c:tickMarkSkip val="5"/>
        <c:noMultiLvlLbl val="0"/>
      </c:catAx>
      <c:valAx>
        <c:axId val="533070936"/>
        <c:scaling>
          <c:orientation val="minMax"/>
          <c:min val="15"/>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solidFill>
              <a:schemeClr val="tx1"/>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Roboto" panose="02000000000000000000" pitchFamily="2" charset="0"/>
                <a:cs typeface="+mn-cs"/>
              </a:defRPr>
            </a:pPr>
            <a:endParaRPr lang="sv-SE"/>
          </a:p>
        </c:txPr>
        <c:crossAx val="533070608"/>
        <c:crosses val="autoZero"/>
        <c:crossBetween val="midCat"/>
        <c:majorUnit val="5"/>
      </c:valAx>
      <c:spPr>
        <a:noFill/>
        <a:ln>
          <a:noFill/>
        </a:ln>
        <a:effectLst/>
      </c:spPr>
    </c:plotArea>
    <c:legend>
      <c:legendPos val="b"/>
      <c:layout>
        <c:manualLayout>
          <c:xMode val="edge"/>
          <c:yMode val="edge"/>
          <c:x val="0.32970061728395061"/>
          <c:y val="0.94882092753689395"/>
          <c:w val="0.34059876543209877"/>
          <c:h val="3.9094632836393056E-2"/>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Roboto" panose="02000000000000000000" pitchFamily="2" charset="0"/>
              <a:cs typeface="+mn-cs"/>
            </a:defRPr>
          </a:pPr>
          <a:endParaRPr lang="sv-SE"/>
        </a:p>
      </c:txPr>
    </c:legend>
    <c:plotVisOnly val="1"/>
    <c:dispBlanksAs val="gap"/>
    <c:showDLblsOverMax val="0"/>
  </c:chart>
  <c:spPr>
    <a:noFill/>
    <a:ln w="9525" cap="flat" cmpd="sng" algn="ctr">
      <a:noFill/>
      <a:round/>
    </a:ln>
    <a:effectLst/>
  </c:spPr>
  <c:txPr>
    <a:bodyPr rot="0" vert="horz"/>
    <a:lstStyle/>
    <a:p>
      <a:pPr>
        <a:defRPr sz="900">
          <a:solidFill>
            <a:sysClr val="windowText" lastClr="000000"/>
          </a:solidFill>
          <a:latin typeface="+mn-lt"/>
          <a:ea typeface="Roboto" panose="02000000000000000000" pitchFamily="2" charset="0"/>
        </a:defRPr>
      </a:pPr>
      <a:endParaRPr lang="sv-SE"/>
    </a:p>
  </c:txPr>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887057086614172"/>
          <c:y val="5.22901902887139E-2"/>
          <c:w val="0.82429552165354336"/>
          <c:h val="0.718361220472441"/>
        </c:manualLayout>
      </c:layout>
      <c:lineChart>
        <c:grouping val="standard"/>
        <c:varyColors val="0"/>
        <c:ser>
          <c:idx val="0"/>
          <c:order val="0"/>
          <c:tx>
            <c:strRef>
              <c:f>'Data Dia 29'!$A$9</c:f>
              <c:strCache>
                <c:ptCount val="1"/>
                <c:pt idx="0">
                  <c:v>Födelseår</c:v>
                </c:pt>
              </c:strCache>
            </c:strRef>
          </c:tx>
          <c:spPr>
            <a:ln w="28575" cap="rnd">
              <a:solidFill>
                <a:srgbClr val="6679BB"/>
              </a:solidFill>
              <a:round/>
            </a:ln>
            <a:effectLst/>
          </c:spPr>
          <c:marker>
            <c:symbol val="none"/>
          </c:marker>
          <c:val>
            <c:numRef>
              <c:f>'Data Dia 29'!$A$11:$A$50</c:f>
              <c:numCache>
                <c:formatCode>General</c:formatCode>
                <c:ptCount val="4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numCache>
            </c:numRef>
          </c:val>
          <c:smooth val="0"/>
          <c:extLst>
            <c:ext xmlns:c16="http://schemas.microsoft.com/office/drawing/2014/chart" uri="{C3380CC4-5D6E-409C-BE32-E72D297353CC}">
              <c16:uniqueId val="{00000000-07E0-46D8-A4D4-E2184840A702}"/>
            </c:ext>
          </c:extLst>
        </c:ser>
        <c:ser>
          <c:idx val="1"/>
          <c:order val="1"/>
          <c:tx>
            <c:strRef>
              <c:f>'Data Dia 29'!$B$9</c:f>
              <c:strCache>
                <c:ptCount val="1"/>
                <c:pt idx="0">
                  <c:v>Kvinnor</c:v>
                </c:pt>
              </c:strCache>
            </c:strRef>
          </c:tx>
          <c:spPr>
            <a:ln w="28575" cap="rnd">
              <a:solidFill>
                <a:srgbClr val="FFD478"/>
              </a:solidFill>
              <a:round/>
            </a:ln>
            <a:effectLst/>
          </c:spPr>
          <c:marker>
            <c:symbol val="none"/>
          </c:marker>
          <c:val>
            <c:numRef>
              <c:f>'Data Dia 29'!$B$11:$B$50</c:f>
              <c:numCache>
                <c:formatCode>General</c:formatCode>
                <c:ptCount val="40"/>
                <c:pt idx="0">
                  <c:v>23.379899999999999</c:v>
                </c:pt>
                <c:pt idx="1">
                  <c:v>23.461200000000002</c:v>
                </c:pt>
                <c:pt idx="2">
                  <c:v>23.542000000000002</c:v>
                </c:pt>
                <c:pt idx="3">
                  <c:v>23.622499999999999</c:v>
                </c:pt>
                <c:pt idx="4">
                  <c:v>23.702500000000001</c:v>
                </c:pt>
                <c:pt idx="5">
                  <c:v>23.7821</c:v>
                </c:pt>
                <c:pt idx="6">
                  <c:v>23.8612</c:v>
                </c:pt>
                <c:pt idx="7">
                  <c:v>23.94</c:v>
                </c:pt>
                <c:pt idx="8">
                  <c:v>24.0183</c:v>
                </c:pt>
                <c:pt idx="9">
                  <c:v>24.0962</c:v>
                </c:pt>
                <c:pt idx="10">
                  <c:v>24.1737</c:v>
                </c:pt>
                <c:pt idx="11">
                  <c:v>24.250699999999998</c:v>
                </c:pt>
                <c:pt idx="12">
                  <c:v>24.327300000000001</c:v>
                </c:pt>
                <c:pt idx="13">
                  <c:v>24.403400000000001</c:v>
                </c:pt>
                <c:pt idx="14">
                  <c:v>24.4788</c:v>
                </c:pt>
                <c:pt idx="15">
                  <c:v>24.5535</c:v>
                </c:pt>
                <c:pt idx="16">
                  <c:v>24.627300000000002</c:v>
                </c:pt>
                <c:pt idx="17">
                  <c:v>24.700099999999999</c:v>
                </c:pt>
                <c:pt idx="18">
                  <c:v>24.771599999999999</c:v>
                </c:pt>
                <c:pt idx="19">
                  <c:v>24.8416</c:v>
                </c:pt>
                <c:pt idx="20">
                  <c:v>24.9101</c:v>
                </c:pt>
                <c:pt idx="21">
                  <c:v>24.976800000000001</c:v>
                </c:pt>
                <c:pt idx="22">
                  <c:v>25.041599999999999</c:v>
                </c:pt>
                <c:pt idx="23">
                  <c:v>25.104500000000002</c:v>
                </c:pt>
                <c:pt idx="24">
                  <c:v>25.165299999999998</c:v>
                </c:pt>
                <c:pt idx="25">
                  <c:v>25.2242</c:v>
                </c:pt>
                <c:pt idx="26">
                  <c:v>25.281099999999999</c:v>
                </c:pt>
                <c:pt idx="27">
                  <c:v>25.335999999999999</c:v>
                </c:pt>
                <c:pt idx="28">
                  <c:v>25.388999999999999</c:v>
                </c:pt>
                <c:pt idx="29">
                  <c:v>25.440100000000001</c:v>
                </c:pt>
                <c:pt idx="30">
                  <c:v>25.4895</c:v>
                </c:pt>
                <c:pt idx="31">
                  <c:v>25.537299999999998</c:v>
                </c:pt>
                <c:pt idx="32">
                  <c:v>25.583400000000001</c:v>
                </c:pt>
                <c:pt idx="33">
                  <c:v>25.6281</c:v>
                </c:pt>
                <c:pt idx="34">
                  <c:v>25.671299999999999</c:v>
                </c:pt>
                <c:pt idx="35">
                  <c:v>25.7133</c:v>
                </c:pt>
                <c:pt idx="36">
                  <c:v>25.754000000000001</c:v>
                </c:pt>
                <c:pt idx="37">
                  <c:v>25.793500000000002</c:v>
                </c:pt>
                <c:pt idx="38">
                  <c:v>25.831900000000001</c:v>
                </c:pt>
                <c:pt idx="39">
                  <c:v>25.869299999999999</c:v>
                </c:pt>
              </c:numCache>
            </c:numRef>
          </c:val>
          <c:smooth val="0"/>
          <c:extLst>
            <c:ext xmlns:c16="http://schemas.microsoft.com/office/drawing/2014/chart" uri="{C3380CC4-5D6E-409C-BE32-E72D297353CC}">
              <c16:uniqueId val="{00000001-07E0-46D8-A4D4-E2184840A702}"/>
            </c:ext>
          </c:extLst>
        </c:ser>
        <c:ser>
          <c:idx val="2"/>
          <c:order val="2"/>
          <c:tx>
            <c:strRef>
              <c:f>'Data Dia 29'!$C$9</c:f>
              <c:strCache>
                <c:ptCount val="1"/>
                <c:pt idx="0">
                  <c:v>Män</c:v>
                </c:pt>
              </c:strCache>
            </c:strRef>
          </c:tx>
          <c:spPr>
            <a:ln w="28575" cap="rnd">
              <a:solidFill>
                <a:srgbClr val="E93E84"/>
              </a:solidFill>
              <a:round/>
            </a:ln>
            <a:effectLst/>
          </c:spPr>
          <c:marker>
            <c:symbol val="none"/>
          </c:marker>
          <c:val>
            <c:numRef>
              <c:f>'Data Dia 29'!$C$11:$C$50</c:f>
              <c:numCache>
                <c:formatCode>General</c:formatCode>
                <c:ptCount val="40"/>
                <c:pt idx="0">
                  <c:v>21.476500000000001</c:v>
                </c:pt>
                <c:pt idx="1">
                  <c:v>21.594200000000001</c:v>
                </c:pt>
                <c:pt idx="2">
                  <c:v>21.710899999999999</c:v>
                </c:pt>
                <c:pt idx="3">
                  <c:v>21.826599999999999</c:v>
                </c:pt>
                <c:pt idx="4">
                  <c:v>21.941299999999998</c:v>
                </c:pt>
                <c:pt idx="5">
                  <c:v>22.055</c:v>
                </c:pt>
                <c:pt idx="6">
                  <c:v>22.1677</c:v>
                </c:pt>
                <c:pt idx="7">
                  <c:v>22.279399999999999</c:v>
                </c:pt>
                <c:pt idx="8">
                  <c:v>22.3901</c:v>
                </c:pt>
                <c:pt idx="9">
                  <c:v>22.4998</c:v>
                </c:pt>
                <c:pt idx="10">
                  <c:v>22.608499999999999</c:v>
                </c:pt>
                <c:pt idx="11">
                  <c:v>22.7163</c:v>
                </c:pt>
                <c:pt idx="12">
                  <c:v>22.823</c:v>
                </c:pt>
                <c:pt idx="13">
                  <c:v>22.928599999999999</c:v>
                </c:pt>
                <c:pt idx="14">
                  <c:v>23.033200000000001</c:v>
                </c:pt>
                <c:pt idx="15">
                  <c:v>23.136600000000001</c:v>
                </c:pt>
                <c:pt idx="16">
                  <c:v>23.238600000000002</c:v>
                </c:pt>
                <c:pt idx="17">
                  <c:v>23.339200000000002</c:v>
                </c:pt>
                <c:pt idx="18">
                  <c:v>23.438099999999999</c:v>
                </c:pt>
                <c:pt idx="19">
                  <c:v>23.5351</c:v>
                </c:pt>
                <c:pt idx="20">
                  <c:v>23.63</c:v>
                </c:pt>
                <c:pt idx="21">
                  <c:v>23.7227</c:v>
                </c:pt>
                <c:pt idx="22">
                  <c:v>23.812899999999999</c:v>
                </c:pt>
                <c:pt idx="23">
                  <c:v>23.900400000000001</c:v>
                </c:pt>
                <c:pt idx="24">
                  <c:v>23.985099999999999</c:v>
                </c:pt>
                <c:pt idx="25">
                  <c:v>24.0669</c:v>
                </c:pt>
                <c:pt idx="26">
                  <c:v>24.145800000000001</c:v>
                </c:pt>
                <c:pt idx="27">
                  <c:v>24.221699999999998</c:v>
                </c:pt>
                <c:pt idx="28">
                  <c:v>24.294799999999999</c:v>
                </c:pt>
                <c:pt idx="29">
                  <c:v>24.364999999999998</c:v>
                </c:pt>
                <c:pt idx="30">
                  <c:v>24.432500000000001</c:v>
                </c:pt>
                <c:pt idx="31">
                  <c:v>24.497299999999999</c:v>
                </c:pt>
                <c:pt idx="32">
                  <c:v>24.559699999999999</c:v>
                </c:pt>
                <c:pt idx="33">
                  <c:v>24.619599999999998</c:v>
                </c:pt>
                <c:pt idx="34">
                  <c:v>24.677299999999999</c:v>
                </c:pt>
                <c:pt idx="35">
                  <c:v>24.732900000000001</c:v>
                </c:pt>
                <c:pt idx="36">
                  <c:v>24.7864</c:v>
                </c:pt>
                <c:pt idx="37">
                  <c:v>24.838100000000001</c:v>
                </c:pt>
                <c:pt idx="38">
                  <c:v>24.888000000000002</c:v>
                </c:pt>
                <c:pt idx="39">
                  <c:v>24.936299999999999</c:v>
                </c:pt>
              </c:numCache>
            </c:numRef>
          </c:val>
          <c:smooth val="0"/>
          <c:extLst>
            <c:ext xmlns:c16="http://schemas.microsoft.com/office/drawing/2014/chart" uri="{C3380CC4-5D6E-409C-BE32-E72D297353CC}">
              <c16:uniqueId val="{00000002-07E0-46D8-A4D4-E2184840A702}"/>
            </c:ext>
          </c:extLst>
        </c:ser>
        <c:dLbls>
          <c:showLegendKey val="0"/>
          <c:showVal val="0"/>
          <c:showCatName val="0"/>
          <c:showSerName val="0"/>
          <c:showPercent val="0"/>
          <c:showBubbleSize val="0"/>
        </c:dLbls>
        <c:smooth val="0"/>
        <c:axId val="533070608"/>
        <c:axId val="533070936"/>
      </c:lineChart>
      <c:catAx>
        <c:axId val="533070608"/>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60000000" spcFirstLastPara="1" vertOverflow="ellipsis" vert="horz" wrap="square" anchor="ctr" anchorCtr="1"/>
          <a:lstStyle/>
          <a:p>
            <a:pPr>
              <a:defRPr sz="1000" b="0" i="0" u="none" strike="noStrike" kern="1200" baseline="0">
                <a:solidFill>
                  <a:schemeClr val="tx1"/>
                </a:solidFill>
                <a:latin typeface="Verdana" panose="020B0604030504040204" pitchFamily="34" charset="0"/>
                <a:ea typeface="Verdana" panose="020B0604030504040204" pitchFamily="34" charset="0"/>
                <a:cs typeface="+mn-cs"/>
              </a:defRPr>
            </a:pPr>
            <a:endParaRPr lang="sv-SE"/>
          </a:p>
        </c:txPr>
        <c:crossAx val="533070936"/>
        <c:crosses val="autoZero"/>
        <c:auto val="1"/>
        <c:lblAlgn val="ctr"/>
        <c:lblOffset val="100"/>
        <c:noMultiLvlLbl val="0"/>
      </c:catAx>
      <c:valAx>
        <c:axId val="53307093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000" b="0" i="0" u="none" strike="noStrike" kern="1200" baseline="0">
                <a:solidFill>
                  <a:schemeClr val="tx1"/>
                </a:solidFill>
                <a:latin typeface="Verdana" panose="020B0604030504040204" pitchFamily="34" charset="0"/>
                <a:ea typeface="Verdana" panose="020B0604030504040204" pitchFamily="34" charset="0"/>
                <a:cs typeface="+mn-cs"/>
              </a:defRPr>
            </a:pPr>
            <a:endParaRPr lang="sv-SE"/>
          </a:p>
        </c:txPr>
        <c:crossAx val="533070608"/>
        <c:crosses val="autoZero"/>
        <c:crossBetween val="midCat"/>
      </c:valAx>
      <c:spPr>
        <a:noFill/>
        <a:ln>
          <a:noFill/>
        </a:ln>
        <a:effectLst/>
      </c:spPr>
    </c:plotArea>
    <c:legend>
      <c:legendPos val="b"/>
      <c:layout>
        <c:manualLayout>
          <c:xMode val="edge"/>
          <c:yMode val="edge"/>
          <c:x val="4.3211614173228337E-2"/>
          <c:y val="0.86558841863517055"/>
          <c:w val="0.89990625000000013"/>
          <c:h val="0.12383152887139108"/>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solidFill>
              <a:latin typeface="Verdana" panose="020B0604030504040204" pitchFamily="34" charset="0"/>
              <a:ea typeface="Verdana" panose="020B0604030504040204" pitchFamily="34" charset="0"/>
              <a:cs typeface="+mn-cs"/>
            </a:defRPr>
          </a:pPr>
          <a:endParaRPr lang="sv-SE"/>
        </a:p>
      </c:txPr>
    </c:legend>
    <c:plotVisOnly val="1"/>
    <c:dispBlanksAs val="gap"/>
    <c:showDLblsOverMax val="0"/>
  </c:chart>
  <c:spPr>
    <a:solidFill>
      <a:schemeClr val="bg1"/>
    </a:solidFill>
    <a:ln w="9525" cap="flat" cmpd="sng" algn="ctr">
      <a:noFill/>
      <a:round/>
    </a:ln>
    <a:effectLst/>
  </c:spPr>
  <c:txPr>
    <a:bodyPr rot="0" vert="horz"/>
    <a:lstStyle/>
    <a:p>
      <a:pPr>
        <a:defRPr sz="1000">
          <a:solidFill>
            <a:schemeClr val="tx1"/>
          </a:solidFill>
          <a:latin typeface="Verdana" panose="020B0604030504040204" pitchFamily="34" charset="0"/>
          <a:ea typeface="Verdana" panose="020B0604030504040204" pitchFamily="34" charset="0"/>
        </a:defRPr>
      </a:pPr>
      <a:endParaRPr lang="sv-SE"/>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887057086614172"/>
          <c:y val="5.22901902887139E-2"/>
          <c:w val="0.82429552165354336"/>
          <c:h val="0.718361220472441"/>
        </c:manualLayout>
      </c:layout>
      <c:lineChart>
        <c:grouping val="standard"/>
        <c:varyColors val="0"/>
        <c:ser>
          <c:idx val="0"/>
          <c:order val="0"/>
          <c:tx>
            <c:strRef>
              <c:f>'Data Dia 29'!$A$9</c:f>
              <c:strCache>
                <c:ptCount val="1"/>
                <c:pt idx="0">
                  <c:v>Födelseår</c:v>
                </c:pt>
              </c:strCache>
            </c:strRef>
          </c:tx>
          <c:spPr>
            <a:ln w="28575" cap="rnd">
              <a:solidFill>
                <a:srgbClr val="6679BB"/>
              </a:solidFill>
              <a:round/>
            </a:ln>
            <a:effectLst/>
          </c:spPr>
          <c:marker>
            <c:symbol val="none"/>
          </c:marker>
          <c:val>
            <c:numRef>
              <c:f>'Data Dia 29'!$A$11:$A$50</c:f>
              <c:numCache>
                <c:formatCode>General</c:formatCode>
                <c:ptCount val="4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numCache>
            </c:numRef>
          </c:val>
          <c:smooth val="0"/>
          <c:extLst>
            <c:ext xmlns:c16="http://schemas.microsoft.com/office/drawing/2014/chart" uri="{C3380CC4-5D6E-409C-BE32-E72D297353CC}">
              <c16:uniqueId val="{00000000-07E0-46D8-A4D4-E2184840A702}"/>
            </c:ext>
          </c:extLst>
        </c:ser>
        <c:ser>
          <c:idx val="1"/>
          <c:order val="1"/>
          <c:tx>
            <c:strRef>
              <c:f>'Data Dia 29'!$B$9</c:f>
              <c:strCache>
                <c:ptCount val="1"/>
                <c:pt idx="0">
                  <c:v>Kvinnor</c:v>
                </c:pt>
              </c:strCache>
            </c:strRef>
          </c:tx>
          <c:spPr>
            <a:ln w="28575" cap="rnd">
              <a:solidFill>
                <a:srgbClr val="FFD478"/>
              </a:solidFill>
              <a:round/>
            </a:ln>
            <a:effectLst/>
          </c:spPr>
          <c:marker>
            <c:symbol val="none"/>
          </c:marker>
          <c:val>
            <c:numRef>
              <c:f>'Data Dia 29'!$B$11:$B$50</c:f>
              <c:numCache>
                <c:formatCode>General</c:formatCode>
                <c:ptCount val="40"/>
                <c:pt idx="0">
                  <c:v>23.379899999999999</c:v>
                </c:pt>
                <c:pt idx="1">
                  <c:v>23.461200000000002</c:v>
                </c:pt>
                <c:pt idx="2">
                  <c:v>23.542000000000002</c:v>
                </c:pt>
                <c:pt idx="3">
                  <c:v>23.622499999999999</c:v>
                </c:pt>
                <c:pt idx="4">
                  <c:v>23.702500000000001</c:v>
                </c:pt>
                <c:pt idx="5">
                  <c:v>23.7821</c:v>
                </c:pt>
                <c:pt idx="6">
                  <c:v>23.8612</c:v>
                </c:pt>
                <c:pt idx="7">
                  <c:v>23.94</c:v>
                </c:pt>
                <c:pt idx="8">
                  <c:v>24.0183</c:v>
                </c:pt>
                <c:pt idx="9">
                  <c:v>24.0962</c:v>
                </c:pt>
                <c:pt idx="10">
                  <c:v>24.1737</c:v>
                </c:pt>
                <c:pt idx="11">
                  <c:v>24.250699999999998</c:v>
                </c:pt>
                <c:pt idx="12">
                  <c:v>24.327300000000001</c:v>
                </c:pt>
                <c:pt idx="13">
                  <c:v>24.403400000000001</c:v>
                </c:pt>
                <c:pt idx="14">
                  <c:v>24.4788</c:v>
                </c:pt>
                <c:pt idx="15">
                  <c:v>24.5535</c:v>
                </c:pt>
                <c:pt idx="16">
                  <c:v>24.627300000000002</c:v>
                </c:pt>
                <c:pt idx="17">
                  <c:v>24.700099999999999</c:v>
                </c:pt>
                <c:pt idx="18">
                  <c:v>24.771599999999999</c:v>
                </c:pt>
                <c:pt idx="19">
                  <c:v>24.8416</c:v>
                </c:pt>
                <c:pt idx="20">
                  <c:v>24.9101</c:v>
                </c:pt>
                <c:pt idx="21">
                  <c:v>24.976800000000001</c:v>
                </c:pt>
                <c:pt idx="22">
                  <c:v>25.041599999999999</c:v>
                </c:pt>
                <c:pt idx="23">
                  <c:v>25.104500000000002</c:v>
                </c:pt>
                <c:pt idx="24">
                  <c:v>25.165299999999998</c:v>
                </c:pt>
                <c:pt idx="25">
                  <c:v>25.2242</c:v>
                </c:pt>
                <c:pt idx="26">
                  <c:v>25.281099999999999</c:v>
                </c:pt>
                <c:pt idx="27">
                  <c:v>25.335999999999999</c:v>
                </c:pt>
                <c:pt idx="28">
                  <c:v>25.388999999999999</c:v>
                </c:pt>
                <c:pt idx="29">
                  <c:v>25.440100000000001</c:v>
                </c:pt>
                <c:pt idx="30">
                  <c:v>25.4895</c:v>
                </c:pt>
                <c:pt idx="31">
                  <c:v>25.537299999999998</c:v>
                </c:pt>
                <c:pt idx="32">
                  <c:v>25.583400000000001</c:v>
                </c:pt>
                <c:pt idx="33">
                  <c:v>25.6281</c:v>
                </c:pt>
                <c:pt idx="34">
                  <c:v>25.671299999999999</c:v>
                </c:pt>
                <c:pt idx="35">
                  <c:v>25.7133</c:v>
                </c:pt>
                <c:pt idx="36">
                  <c:v>25.754000000000001</c:v>
                </c:pt>
                <c:pt idx="37">
                  <c:v>25.793500000000002</c:v>
                </c:pt>
                <c:pt idx="38">
                  <c:v>25.831900000000001</c:v>
                </c:pt>
                <c:pt idx="39">
                  <c:v>25.869299999999999</c:v>
                </c:pt>
              </c:numCache>
            </c:numRef>
          </c:val>
          <c:smooth val="0"/>
          <c:extLst>
            <c:ext xmlns:c16="http://schemas.microsoft.com/office/drawing/2014/chart" uri="{C3380CC4-5D6E-409C-BE32-E72D297353CC}">
              <c16:uniqueId val="{00000001-07E0-46D8-A4D4-E2184840A702}"/>
            </c:ext>
          </c:extLst>
        </c:ser>
        <c:ser>
          <c:idx val="2"/>
          <c:order val="2"/>
          <c:tx>
            <c:strRef>
              <c:f>'Data Dia 29'!$C$9</c:f>
              <c:strCache>
                <c:ptCount val="1"/>
                <c:pt idx="0">
                  <c:v>Män</c:v>
                </c:pt>
              </c:strCache>
            </c:strRef>
          </c:tx>
          <c:spPr>
            <a:ln w="28575" cap="rnd">
              <a:solidFill>
                <a:srgbClr val="E93E84"/>
              </a:solidFill>
              <a:round/>
            </a:ln>
            <a:effectLst/>
          </c:spPr>
          <c:marker>
            <c:symbol val="none"/>
          </c:marker>
          <c:val>
            <c:numRef>
              <c:f>'Data Dia 29'!$C$11:$C$50</c:f>
              <c:numCache>
                <c:formatCode>General</c:formatCode>
                <c:ptCount val="40"/>
                <c:pt idx="0">
                  <c:v>21.476500000000001</c:v>
                </c:pt>
                <c:pt idx="1">
                  <c:v>21.594200000000001</c:v>
                </c:pt>
                <c:pt idx="2">
                  <c:v>21.710899999999999</c:v>
                </c:pt>
                <c:pt idx="3">
                  <c:v>21.826599999999999</c:v>
                </c:pt>
                <c:pt idx="4">
                  <c:v>21.941299999999998</c:v>
                </c:pt>
                <c:pt idx="5">
                  <c:v>22.055</c:v>
                </c:pt>
                <c:pt idx="6">
                  <c:v>22.1677</c:v>
                </c:pt>
                <c:pt idx="7">
                  <c:v>22.279399999999999</c:v>
                </c:pt>
                <c:pt idx="8">
                  <c:v>22.3901</c:v>
                </c:pt>
                <c:pt idx="9">
                  <c:v>22.4998</c:v>
                </c:pt>
                <c:pt idx="10">
                  <c:v>22.608499999999999</c:v>
                </c:pt>
                <c:pt idx="11">
                  <c:v>22.7163</c:v>
                </c:pt>
                <c:pt idx="12">
                  <c:v>22.823</c:v>
                </c:pt>
                <c:pt idx="13">
                  <c:v>22.928599999999999</c:v>
                </c:pt>
                <c:pt idx="14">
                  <c:v>23.033200000000001</c:v>
                </c:pt>
                <c:pt idx="15">
                  <c:v>23.136600000000001</c:v>
                </c:pt>
                <c:pt idx="16">
                  <c:v>23.238600000000002</c:v>
                </c:pt>
                <c:pt idx="17">
                  <c:v>23.339200000000002</c:v>
                </c:pt>
                <c:pt idx="18">
                  <c:v>23.438099999999999</c:v>
                </c:pt>
                <c:pt idx="19">
                  <c:v>23.5351</c:v>
                </c:pt>
                <c:pt idx="20">
                  <c:v>23.63</c:v>
                </c:pt>
                <c:pt idx="21">
                  <c:v>23.7227</c:v>
                </c:pt>
                <c:pt idx="22">
                  <c:v>23.812899999999999</c:v>
                </c:pt>
                <c:pt idx="23">
                  <c:v>23.900400000000001</c:v>
                </c:pt>
                <c:pt idx="24">
                  <c:v>23.985099999999999</c:v>
                </c:pt>
                <c:pt idx="25">
                  <c:v>24.0669</c:v>
                </c:pt>
                <c:pt idx="26">
                  <c:v>24.145800000000001</c:v>
                </c:pt>
                <c:pt idx="27">
                  <c:v>24.221699999999998</c:v>
                </c:pt>
                <c:pt idx="28">
                  <c:v>24.294799999999999</c:v>
                </c:pt>
                <c:pt idx="29">
                  <c:v>24.364999999999998</c:v>
                </c:pt>
                <c:pt idx="30">
                  <c:v>24.432500000000001</c:v>
                </c:pt>
                <c:pt idx="31">
                  <c:v>24.497299999999999</c:v>
                </c:pt>
                <c:pt idx="32">
                  <c:v>24.559699999999999</c:v>
                </c:pt>
                <c:pt idx="33">
                  <c:v>24.619599999999998</c:v>
                </c:pt>
                <c:pt idx="34">
                  <c:v>24.677299999999999</c:v>
                </c:pt>
                <c:pt idx="35">
                  <c:v>24.732900000000001</c:v>
                </c:pt>
                <c:pt idx="36">
                  <c:v>24.7864</c:v>
                </c:pt>
                <c:pt idx="37">
                  <c:v>24.838100000000001</c:v>
                </c:pt>
                <c:pt idx="38">
                  <c:v>24.888000000000002</c:v>
                </c:pt>
                <c:pt idx="39">
                  <c:v>24.936299999999999</c:v>
                </c:pt>
              </c:numCache>
            </c:numRef>
          </c:val>
          <c:smooth val="0"/>
          <c:extLst>
            <c:ext xmlns:c16="http://schemas.microsoft.com/office/drawing/2014/chart" uri="{C3380CC4-5D6E-409C-BE32-E72D297353CC}">
              <c16:uniqueId val="{00000002-07E0-46D8-A4D4-E2184840A702}"/>
            </c:ext>
          </c:extLst>
        </c:ser>
        <c:dLbls>
          <c:showLegendKey val="0"/>
          <c:showVal val="0"/>
          <c:showCatName val="0"/>
          <c:showSerName val="0"/>
          <c:showPercent val="0"/>
          <c:showBubbleSize val="0"/>
        </c:dLbls>
        <c:smooth val="0"/>
        <c:axId val="533070608"/>
        <c:axId val="533070936"/>
      </c:lineChart>
      <c:catAx>
        <c:axId val="533070608"/>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60000000" spcFirstLastPara="1" vertOverflow="ellipsis" vert="horz" wrap="square" anchor="ctr" anchorCtr="1"/>
          <a:lstStyle/>
          <a:p>
            <a:pPr>
              <a:defRPr sz="1000" b="0" i="0" u="none" strike="noStrike" kern="1200" baseline="0">
                <a:solidFill>
                  <a:schemeClr val="tx1"/>
                </a:solidFill>
                <a:latin typeface="Verdana" panose="020B0604030504040204" pitchFamily="34" charset="0"/>
                <a:ea typeface="Verdana" panose="020B0604030504040204" pitchFamily="34" charset="0"/>
                <a:cs typeface="+mn-cs"/>
              </a:defRPr>
            </a:pPr>
            <a:endParaRPr lang="sv-SE"/>
          </a:p>
        </c:txPr>
        <c:crossAx val="533070936"/>
        <c:crosses val="autoZero"/>
        <c:auto val="1"/>
        <c:lblAlgn val="ctr"/>
        <c:lblOffset val="100"/>
        <c:noMultiLvlLbl val="0"/>
      </c:catAx>
      <c:valAx>
        <c:axId val="53307093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000" b="0" i="0" u="none" strike="noStrike" kern="1200" baseline="0">
                <a:solidFill>
                  <a:schemeClr val="tx1"/>
                </a:solidFill>
                <a:latin typeface="Verdana" panose="020B0604030504040204" pitchFamily="34" charset="0"/>
                <a:ea typeface="Verdana" panose="020B0604030504040204" pitchFamily="34" charset="0"/>
                <a:cs typeface="+mn-cs"/>
              </a:defRPr>
            </a:pPr>
            <a:endParaRPr lang="sv-SE"/>
          </a:p>
        </c:txPr>
        <c:crossAx val="533070608"/>
        <c:crosses val="autoZero"/>
        <c:crossBetween val="midCat"/>
      </c:valAx>
      <c:spPr>
        <a:noFill/>
        <a:ln>
          <a:noFill/>
        </a:ln>
        <a:effectLst/>
      </c:spPr>
    </c:plotArea>
    <c:legend>
      <c:legendPos val="b"/>
      <c:layout>
        <c:manualLayout>
          <c:xMode val="edge"/>
          <c:yMode val="edge"/>
          <c:x val="4.3211614173228337E-2"/>
          <c:y val="0.86558841863517055"/>
          <c:w val="0.89990625000000013"/>
          <c:h val="0.12383152887139108"/>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solidFill>
              <a:latin typeface="Verdana" panose="020B0604030504040204" pitchFamily="34" charset="0"/>
              <a:ea typeface="Verdana" panose="020B0604030504040204" pitchFamily="34" charset="0"/>
              <a:cs typeface="+mn-cs"/>
            </a:defRPr>
          </a:pPr>
          <a:endParaRPr lang="sv-SE"/>
        </a:p>
      </c:txPr>
    </c:legend>
    <c:plotVisOnly val="1"/>
    <c:dispBlanksAs val="gap"/>
    <c:showDLblsOverMax val="0"/>
  </c:chart>
  <c:spPr>
    <a:solidFill>
      <a:schemeClr val="bg1"/>
    </a:solidFill>
    <a:ln w="9525" cap="flat" cmpd="sng" algn="ctr">
      <a:noFill/>
      <a:round/>
    </a:ln>
    <a:effectLst/>
  </c:spPr>
  <c:txPr>
    <a:bodyPr rot="0" vert="horz"/>
    <a:lstStyle/>
    <a:p>
      <a:pPr>
        <a:defRPr sz="1000">
          <a:solidFill>
            <a:schemeClr val="tx1"/>
          </a:solidFill>
          <a:latin typeface="Verdana" panose="020B0604030504040204" pitchFamily="34" charset="0"/>
          <a:ea typeface="Verdana" panose="020B0604030504040204" pitchFamily="34" charset="0"/>
        </a:defRPr>
      </a:pPr>
      <a:endParaRPr lang="sv-SE"/>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887057086614172"/>
          <c:y val="5.22901902887139E-2"/>
          <c:w val="0.82429552165354336"/>
          <c:h val="0.718361220472441"/>
        </c:manualLayout>
      </c:layout>
      <c:lineChart>
        <c:grouping val="standard"/>
        <c:varyColors val="0"/>
        <c:ser>
          <c:idx val="0"/>
          <c:order val="0"/>
          <c:tx>
            <c:strRef>
              <c:f>'Data Dia 29'!$B$9</c:f>
              <c:strCache>
                <c:ptCount val="1"/>
                <c:pt idx="0">
                  <c:v>Kvinnor</c:v>
                </c:pt>
              </c:strCache>
            </c:strRef>
          </c:tx>
          <c:spPr>
            <a:ln w="28575" cap="rnd">
              <a:solidFill>
                <a:srgbClr val="6679BB"/>
              </a:solidFill>
              <a:round/>
            </a:ln>
            <a:effectLst/>
          </c:spPr>
          <c:marker>
            <c:symbol val="none"/>
          </c:marker>
          <c:cat>
            <c:strRef>
              <c:f>'Data Dia 29'!$A$11:$A$50</c:f>
              <c:strCache>
                <c:ptCount val="40"/>
                <c:pt idx="0">
                  <c:v>1956</c:v>
                </c:pt>
                <c:pt idx="1">
                  <c:v>1957</c:v>
                </c:pt>
                <c:pt idx="2">
                  <c:v>1958</c:v>
                </c:pt>
                <c:pt idx="3">
                  <c:v>1959</c:v>
                </c:pt>
                <c:pt idx="4">
                  <c:v>1960</c:v>
                </c:pt>
                <c:pt idx="5">
                  <c:v>1961</c:v>
                </c:pt>
                <c:pt idx="6">
                  <c:v>1962</c:v>
                </c:pt>
                <c:pt idx="7">
                  <c:v>1963</c:v>
                </c:pt>
                <c:pt idx="8">
                  <c:v>1964</c:v>
                </c:pt>
                <c:pt idx="9">
                  <c:v>1965</c:v>
                </c:pt>
                <c:pt idx="10">
                  <c:v>1966</c:v>
                </c:pt>
                <c:pt idx="11">
                  <c:v>1967</c:v>
                </c:pt>
                <c:pt idx="12">
                  <c:v>1968</c:v>
                </c:pt>
                <c:pt idx="13">
                  <c:v>1969</c:v>
                </c:pt>
                <c:pt idx="14">
                  <c:v>1970</c:v>
                </c:pt>
                <c:pt idx="15">
                  <c:v>1971</c:v>
                </c:pt>
                <c:pt idx="16">
                  <c:v>1972</c:v>
                </c:pt>
                <c:pt idx="17">
                  <c:v>1973</c:v>
                </c:pt>
                <c:pt idx="18">
                  <c:v>1974</c:v>
                </c:pt>
                <c:pt idx="19">
                  <c:v>1975</c:v>
                </c:pt>
                <c:pt idx="20">
                  <c:v>1976</c:v>
                </c:pt>
                <c:pt idx="21">
                  <c:v>1977</c:v>
                </c:pt>
                <c:pt idx="22">
                  <c:v>1978</c:v>
                </c:pt>
                <c:pt idx="23">
                  <c:v>1979</c:v>
                </c:pt>
                <c:pt idx="24">
                  <c:v>1980</c:v>
                </c:pt>
                <c:pt idx="25">
                  <c:v>1981</c:v>
                </c:pt>
                <c:pt idx="26">
                  <c:v>1982</c:v>
                </c:pt>
                <c:pt idx="27">
                  <c:v>1983</c:v>
                </c:pt>
                <c:pt idx="28">
                  <c:v>1984</c:v>
                </c:pt>
                <c:pt idx="29">
                  <c:v>1985</c:v>
                </c:pt>
                <c:pt idx="30">
                  <c:v>1986</c:v>
                </c:pt>
                <c:pt idx="31">
                  <c:v>1987</c:v>
                </c:pt>
                <c:pt idx="32">
                  <c:v>1988</c:v>
                </c:pt>
                <c:pt idx="33">
                  <c:v>1989</c:v>
                </c:pt>
                <c:pt idx="34">
                  <c:v>1990</c:v>
                </c:pt>
                <c:pt idx="35">
                  <c:v>1991</c:v>
                </c:pt>
                <c:pt idx="36">
                  <c:v>1992</c:v>
                </c:pt>
                <c:pt idx="37">
                  <c:v>1993</c:v>
                </c:pt>
                <c:pt idx="38">
                  <c:v>1994</c:v>
                </c:pt>
                <c:pt idx="39">
                  <c:v>1995</c:v>
                </c:pt>
              </c:strCache>
            </c:strRef>
          </c:cat>
          <c:val>
            <c:numRef>
              <c:f>'Data Dia 29'!$B$11:$B$50</c:f>
              <c:numCache>
                <c:formatCode>General</c:formatCode>
                <c:ptCount val="40"/>
                <c:pt idx="0">
                  <c:v>23.379899999999999</c:v>
                </c:pt>
                <c:pt idx="1">
                  <c:v>23.461200000000002</c:v>
                </c:pt>
                <c:pt idx="2">
                  <c:v>23.542000000000002</c:v>
                </c:pt>
                <c:pt idx="3">
                  <c:v>23.622499999999999</c:v>
                </c:pt>
                <c:pt idx="4">
                  <c:v>23.702500000000001</c:v>
                </c:pt>
                <c:pt idx="5">
                  <c:v>23.7821</c:v>
                </c:pt>
                <c:pt idx="6">
                  <c:v>23.8612</c:v>
                </c:pt>
                <c:pt idx="7">
                  <c:v>23.94</c:v>
                </c:pt>
                <c:pt idx="8">
                  <c:v>24.0183</c:v>
                </c:pt>
                <c:pt idx="9">
                  <c:v>24.0962</c:v>
                </c:pt>
                <c:pt idx="10">
                  <c:v>24.1737</c:v>
                </c:pt>
                <c:pt idx="11">
                  <c:v>24.250699999999998</c:v>
                </c:pt>
                <c:pt idx="12">
                  <c:v>24.327300000000001</c:v>
                </c:pt>
                <c:pt idx="13">
                  <c:v>24.403400000000001</c:v>
                </c:pt>
                <c:pt idx="14">
                  <c:v>24.4788</c:v>
                </c:pt>
                <c:pt idx="15">
                  <c:v>24.5535</c:v>
                </c:pt>
                <c:pt idx="16">
                  <c:v>24.627300000000002</c:v>
                </c:pt>
                <c:pt idx="17">
                  <c:v>24.700099999999999</c:v>
                </c:pt>
                <c:pt idx="18">
                  <c:v>24.771599999999999</c:v>
                </c:pt>
                <c:pt idx="19">
                  <c:v>24.8416</c:v>
                </c:pt>
                <c:pt idx="20">
                  <c:v>24.9101</c:v>
                </c:pt>
                <c:pt idx="21">
                  <c:v>24.976800000000001</c:v>
                </c:pt>
                <c:pt idx="22">
                  <c:v>25.041599999999999</c:v>
                </c:pt>
                <c:pt idx="23">
                  <c:v>25.104500000000002</c:v>
                </c:pt>
                <c:pt idx="24">
                  <c:v>25.165299999999998</c:v>
                </c:pt>
                <c:pt idx="25">
                  <c:v>25.2242</c:v>
                </c:pt>
                <c:pt idx="26">
                  <c:v>25.281099999999999</c:v>
                </c:pt>
                <c:pt idx="27">
                  <c:v>25.335999999999999</c:v>
                </c:pt>
                <c:pt idx="28">
                  <c:v>25.388999999999999</c:v>
                </c:pt>
                <c:pt idx="29">
                  <c:v>25.440100000000001</c:v>
                </c:pt>
                <c:pt idx="30">
                  <c:v>25.4895</c:v>
                </c:pt>
                <c:pt idx="31">
                  <c:v>25.537299999999998</c:v>
                </c:pt>
                <c:pt idx="32">
                  <c:v>25.583400000000001</c:v>
                </c:pt>
                <c:pt idx="33">
                  <c:v>25.6281</c:v>
                </c:pt>
                <c:pt idx="34">
                  <c:v>25.671299999999999</c:v>
                </c:pt>
                <c:pt idx="35">
                  <c:v>25.7133</c:v>
                </c:pt>
                <c:pt idx="36">
                  <c:v>25.754000000000001</c:v>
                </c:pt>
                <c:pt idx="37">
                  <c:v>25.793500000000002</c:v>
                </c:pt>
                <c:pt idx="38">
                  <c:v>25.831900000000001</c:v>
                </c:pt>
                <c:pt idx="39">
                  <c:v>25.869299999999999</c:v>
                </c:pt>
              </c:numCache>
            </c:numRef>
          </c:val>
          <c:smooth val="0"/>
          <c:extLst>
            <c:ext xmlns:c16="http://schemas.microsoft.com/office/drawing/2014/chart" uri="{C3380CC4-5D6E-409C-BE32-E72D297353CC}">
              <c16:uniqueId val="{00000000-07E0-46D8-A4D4-E2184840A702}"/>
            </c:ext>
          </c:extLst>
        </c:ser>
        <c:ser>
          <c:idx val="1"/>
          <c:order val="1"/>
          <c:tx>
            <c:strRef>
              <c:f>'Data Dia 29'!$C$9</c:f>
              <c:strCache>
                <c:ptCount val="1"/>
                <c:pt idx="0">
                  <c:v>Män</c:v>
                </c:pt>
              </c:strCache>
            </c:strRef>
          </c:tx>
          <c:spPr>
            <a:ln w="28575" cap="rnd">
              <a:solidFill>
                <a:srgbClr val="FFD478"/>
              </a:solidFill>
              <a:round/>
            </a:ln>
            <a:effectLst/>
          </c:spPr>
          <c:marker>
            <c:symbol val="none"/>
          </c:marker>
          <c:cat>
            <c:strRef>
              <c:f>'Data Dia 29'!$A$11:$A$50</c:f>
              <c:strCache>
                <c:ptCount val="40"/>
                <c:pt idx="0">
                  <c:v>1956</c:v>
                </c:pt>
                <c:pt idx="1">
                  <c:v>1957</c:v>
                </c:pt>
                <c:pt idx="2">
                  <c:v>1958</c:v>
                </c:pt>
                <c:pt idx="3">
                  <c:v>1959</c:v>
                </c:pt>
                <c:pt idx="4">
                  <c:v>1960</c:v>
                </c:pt>
                <c:pt idx="5">
                  <c:v>1961</c:v>
                </c:pt>
                <c:pt idx="6">
                  <c:v>1962</c:v>
                </c:pt>
                <c:pt idx="7">
                  <c:v>1963</c:v>
                </c:pt>
                <c:pt idx="8">
                  <c:v>1964</c:v>
                </c:pt>
                <c:pt idx="9">
                  <c:v>1965</c:v>
                </c:pt>
                <c:pt idx="10">
                  <c:v>1966</c:v>
                </c:pt>
                <c:pt idx="11">
                  <c:v>1967</c:v>
                </c:pt>
                <c:pt idx="12">
                  <c:v>1968</c:v>
                </c:pt>
                <c:pt idx="13">
                  <c:v>1969</c:v>
                </c:pt>
                <c:pt idx="14">
                  <c:v>1970</c:v>
                </c:pt>
                <c:pt idx="15">
                  <c:v>1971</c:v>
                </c:pt>
                <c:pt idx="16">
                  <c:v>1972</c:v>
                </c:pt>
                <c:pt idx="17">
                  <c:v>1973</c:v>
                </c:pt>
                <c:pt idx="18">
                  <c:v>1974</c:v>
                </c:pt>
                <c:pt idx="19">
                  <c:v>1975</c:v>
                </c:pt>
                <c:pt idx="20">
                  <c:v>1976</c:v>
                </c:pt>
                <c:pt idx="21">
                  <c:v>1977</c:v>
                </c:pt>
                <c:pt idx="22">
                  <c:v>1978</c:v>
                </c:pt>
                <c:pt idx="23">
                  <c:v>1979</c:v>
                </c:pt>
                <c:pt idx="24">
                  <c:v>1980</c:v>
                </c:pt>
                <c:pt idx="25">
                  <c:v>1981</c:v>
                </c:pt>
                <c:pt idx="26">
                  <c:v>1982</c:v>
                </c:pt>
                <c:pt idx="27">
                  <c:v>1983</c:v>
                </c:pt>
                <c:pt idx="28">
                  <c:v>1984</c:v>
                </c:pt>
                <c:pt idx="29">
                  <c:v>1985</c:v>
                </c:pt>
                <c:pt idx="30">
                  <c:v>1986</c:v>
                </c:pt>
                <c:pt idx="31">
                  <c:v>1987</c:v>
                </c:pt>
                <c:pt idx="32">
                  <c:v>1988</c:v>
                </c:pt>
                <c:pt idx="33">
                  <c:v>1989</c:v>
                </c:pt>
                <c:pt idx="34">
                  <c:v>1990</c:v>
                </c:pt>
                <c:pt idx="35">
                  <c:v>1991</c:v>
                </c:pt>
                <c:pt idx="36">
                  <c:v>1992</c:v>
                </c:pt>
                <c:pt idx="37">
                  <c:v>1993</c:v>
                </c:pt>
                <c:pt idx="38">
                  <c:v>1994</c:v>
                </c:pt>
                <c:pt idx="39">
                  <c:v>1995</c:v>
                </c:pt>
              </c:strCache>
            </c:strRef>
          </c:cat>
          <c:val>
            <c:numRef>
              <c:f>'Data Dia 29'!$C$11:$C$50</c:f>
              <c:numCache>
                <c:formatCode>General</c:formatCode>
                <c:ptCount val="40"/>
                <c:pt idx="0">
                  <c:v>21.476500000000001</c:v>
                </c:pt>
                <c:pt idx="1">
                  <c:v>21.594200000000001</c:v>
                </c:pt>
                <c:pt idx="2">
                  <c:v>21.710899999999999</c:v>
                </c:pt>
                <c:pt idx="3">
                  <c:v>21.826599999999999</c:v>
                </c:pt>
                <c:pt idx="4">
                  <c:v>21.941299999999998</c:v>
                </c:pt>
                <c:pt idx="5">
                  <c:v>22.055</c:v>
                </c:pt>
                <c:pt idx="6">
                  <c:v>22.1677</c:v>
                </c:pt>
                <c:pt idx="7">
                  <c:v>22.279399999999999</c:v>
                </c:pt>
                <c:pt idx="8">
                  <c:v>22.3901</c:v>
                </c:pt>
                <c:pt idx="9">
                  <c:v>22.4998</c:v>
                </c:pt>
                <c:pt idx="10">
                  <c:v>22.608499999999999</c:v>
                </c:pt>
                <c:pt idx="11">
                  <c:v>22.7163</c:v>
                </c:pt>
                <c:pt idx="12">
                  <c:v>22.823</c:v>
                </c:pt>
                <c:pt idx="13">
                  <c:v>22.928599999999999</c:v>
                </c:pt>
                <c:pt idx="14">
                  <c:v>23.033200000000001</c:v>
                </c:pt>
                <c:pt idx="15">
                  <c:v>23.136600000000001</c:v>
                </c:pt>
                <c:pt idx="16">
                  <c:v>23.238600000000002</c:v>
                </c:pt>
                <c:pt idx="17">
                  <c:v>23.339200000000002</c:v>
                </c:pt>
                <c:pt idx="18">
                  <c:v>23.438099999999999</c:v>
                </c:pt>
                <c:pt idx="19">
                  <c:v>23.5351</c:v>
                </c:pt>
                <c:pt idx="20">
                  <c:v>23.63</c:v>
                </c:pt>
                <c:pt idx="21">
                  <c:v>23.7227</c:v>
                </c:pt>
                <c:pt idx="22">
                  <c:v>23.812899999999999</c:v>
                </c:pt>
                <c:pt idx="23">
                  <c:v>23.900400000000001</c:v>
                </c:pt>
                <c:pt idx="24">
                  <c:v>23.985099999999999</c:v>
                </c:pt>
                <c:pt idx="25">
                  <c:v>24.0669</c:v>
                </c:pt>
                <c:pt idx="26">
                  <c:v>24.145800000000001</c:v>
                </c:pt>
                <c:pt idx="27">
                  <c:v>24.221699999999998</c:v>
                </c:pt>
                <c:pt idx="28">
                  <c:v>24.294799999999999</c:v>
                </c:pt>
                <c:pt idx="29">
                  <c:v>24.364999999999998</c:v>
                </c:pt>
                <c:pt idx="30">
                  <c:v>24.432500000000001</c:v>
                </c:pt>
                <c:pt idx="31">
                  <c:v>24.497299999999999</c:v>
                </c:pt>
                <c:pt idx="32">
                  <c:v>24.559699999999999</c:v>
                </c:pt>
                <c:pt idx="33">
                  <c:v>24.619599999999998</c:v>
                </c:pt>
                <c:pt idx="34">
                  <c:v>24.677299999999999</c:v>
                </c:pt>
                <c:pt idx="35">
                  <c:v>24.732900000000001</c:v>
                </c:pt>
                <c:pt idx="36">
                  <c:v>24.7864</c:v>
                </c:pt>
                <c:pt idx="37">
                  <c:v>24.838100000000001</c:v>
                </c:pt>
                <c:pt idx="38">
                  <c:v>24.888000000000002</c:v>
                </c:pt>
                <c:pt idx="39">
                  <c:v>24.936299999999999</c:v>
                </c:pt>
              </c:numCache>
            </c:numRef>
          </c:val>
          <c:smooth val="0"/>
          <c:extLst>
            <c:ext xmlns:c16="http://schemas.microsoft.com/office/drawing/2014/chart" uri="{C3380CC4-5D6E-409C-BE32-E72D297353CC}">
              <c16:uniqueId val="{00000001-07E0-46D8-A4D4-E2184840A702}"/>
            </c:ext>
          </c:extLst>
        </c:ser>
        <c:dLbls>
          <c:showLegendKey val="0"/>
          <c:showVal val="0"/>
          <c:showCatName val="0"/>
          <c:showSerName val="0"/>
          <c:showPercent val="0"/>
          <c:showBubbleSize val="0"/>
        </c:dLbls>
        <c:smooth val="0"/>
        <c:axId val="533070608"/>
        <c:axId val="533070936"/>
      </c:lineChart>
      <c:catAx>
        <c:axId val="533070608"/>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60000000" spcFirstLastPara="1" vertOverflow="ellipsis" vert="horz" wrap="square" anchor="ctr" anchorCtr="1"/>
          <a:lstStyle/>
          <a:p>
            <a:pPr>
              <a:defRPr sz="1000" b="0" i="0" u="none" strike="noStrike" kern="1200" baseline="0">
                <a:solidFill>
                  <a:schemeClr val="tx1"/>
                </a:solidFill>
                <a:latin typeface="Verdana" panose="020B0604030504040204" pitchFamily="34" charset="0"/>
                <a:ea typeface="Verdana" panose="020B0604030504040204" pitchFamily="34" charset="0"/>
                <a:cs typeface="+mn-cs"/>
              </a:defRPr>
            </a:pPr>
            <a:endParaRPr lang="sv-SE"/>
          </a:p>
        </c:txPr>
        <c:crossAx val="533070936"/>
        <c:crosses val="autoZero"/>
        <c:auto val="1"/>
        <c:lblAlgn val="ctr"/>
        <c:lblOffset val="100"/>
        <c:noMultiLvlLbl val="0"/>
      </c:catAx>
      <c:valAx>
        <c:axId val="53307093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000" b="0" i="0" u="none" strike="noStrike" kern="1200" baseline="0">
                <a:solidFill>
                  <a:schemeClr val="tx1"/>
                </a:solidFill>
                <a:latin typeface="Verdana" panose="020B0604030504040204" pitchFamily="34" charset="0"/>
                <a:ea typeface="Verdana" panose="020B0604030504040204" pitchFamily="34" charset="0"/>
                <a:cs typeface="+mn-cs"/>
              </a:defRPr>
            </a:pPr>
            <a:endParaRPr lang="sv-SE"/>
          </a:p>
        </c:txPr>
        <c:crossAx val="533070608"/>
        <c:crosses val="autoZero"/>
        <c:crossBetween val="midCat"/>
      </c:valAx>
      <c:spPr>
        <a:noFill/>
        <a:ln>
          <a:noFill/>
        </a:ln>
        <a:effectLst/>
      </c:spPr>
    </c:plotArea>
    <c:legend>
      <c:legendPos val="b"/>
      <c:layout>
        <c:manualLayout>
          <c:xMode val="edge"/>
          <c:yMode val="edge"/>
          <c:x val="4.3211614173228337E-2"/>
          <c:y val="0.86558841863517055"/>
          <c:w val="0.89990625000000013"/>
          <c:h val="0.12383152887139108"/>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solidFill>
              <a:latin typeface="Verdana" panose="020B0604030504040204" pitchFamily="34" charset="0"/>
              <a:ea typeface="Verdana" panose="020B0604030504040204" pitchFamily="34" charset="0"/>
              <a:cs typeface="+mn-cs"/>
            </a:defRPr>
          </a:pPr>
          <a:endParaRPr lang="sv-SE"/>
        </a:p>
      </c:txPr>
    </c:legend>
    <c:plotVisOnly val="1"/>
    <c:dispBlanksAs val="gap"/>
    <c:showDLblsOverMax val="0"/>
  </c:chart>
  <c:spPr>
    <a:solidFill>
      <a:schemeClr val="bg1"/>
    </a:solidFill>
    <a:ln w="9525" cap="flat" cmpd="sng" algn="ctr">
      <a:noFill/>
      <a:round/>
    </a:ln>
    <a:effectLst/>
  </c:spPr>
  <c:txPr>
    <a:bodyPr rot="0" vert="horz"/>
    <a:lstStyle/>
    <a:p>
      <a:pPr>
        <a:defRPr sz="1000">
          <a:solidFill>
            <a:schemeClr val="tx1"/>
          </a:solidFill>
          <a:latin typeface="Verdana" panose="020B0604030504040204" pitchFamily="34" charset="0"/>
          <a:ea typeface="Verdana" panose="020B0604030504040204" pitchFamily="34" charset="0"/>
        </a:defRPr>
      </a:pPr>
      <a:endParaRPr lang="sv-SE"/>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887057086614172"/>
          <c:y val="5.22901902887139E-2"/>
          <c:w val="0.82429552165354336"/>
          <c:h val="0.718361220472441"/>
        </c:manualLayout>
      </c:layout>
      <c:lineChart>
        <c:grouping val="standard"/>
        <c:varyColors val="0"/>
        <c:ser>
          <c:idx val="0"/>
          <c:order val="0"/>
          <c:spPr>
            <a:ln w="28575" cap="rnd">
              <a:solidFill>
                <a:srgbClr val="6679BB"/>
              </a:solidFill>
              <a:round/>
            </a:ln>
            <a:effectLst/>
          </c:spPr>
          <c:marker>
            <c:symbol val="none"/>
          </c:marker>
          <c:cat>
            <c:strRef>
              <c:f>'Data Dia 29'!$A$11:$A$50</c:f>
              <c:strCache>
                <c:ptCount val="40"/>
                <c:pt idx="0">
                  <c:v>1956</c:v>
                </c:pt>
                <c:pt idx="1">
                  <c:v>1957</c:v>
                </c:pt>
                <c:pt idx="2">
                  <c:v>1958</c:v>
                </c:pt>
                <c:pt idx="3">
                  <c:v>1959</c:v>
                </c:pt>
                <c:pt idx="4">
                  <c:v>1960</c:v>
                </c:pt>
                <c:pt idx="5">
                  <c:v>1961</c:v>
                </c:pt>
                <c:pt idx="6">
                  <c:v>1962</c:v>
                </c:pt>
                <c:pt idx="7">
                  <c:v>1963</c:v>
                </c:pt>
                <c:pt idx="8">
                  <c:v>1964</c:v>
                </c:pt>
                <c:pt idx="9">
                  <c:v>1965</c:v>
                </c:pt>
                <c:pt idx="10">
                  <c:v>1966</c:v>
                </c:pt>
                <c:pt idx="11">
                  <c:v>1967</c:v>
                </c:pt>
                <c:pt idx="12">
                  <c:v>1968</c:v>
                </c:pt>
                <c:pt idx="13">
                  <c:v>1969</c:v>
                </c:pt>
                <c:pt idx="14">
                  <c:v>1970</c:v>
                </c:pt>
                <c:pt idx="15">
                  <c:v>1971</c:v>
                </c:pt>
                <c:pt idx="16">
                  <c:v>1972</c:v>
                </c:pt>
                <c:pt idx="17">
                  <c:v>1973</c:v>
                </c:pt>
                <c:pt idx="18">
                  <c:v>1974</c:v>
                </c:pt>
                <c:pt idx="19">
                  <c:v>1975</c:v>
                </c:pt>
                <c:pt idx="20">
                  <c:v>1976</c:v>
                </c:pt>
                <c:pt idx="21">
                  <c:v>1977</c:v>
                </c:pt>
                <c:pt idx="22">
                  <c:v>1978</c:v>
                </c:pt>
                <c:pt idx="23">
                  <c:v>1979</c:v>
                </c:pt>
                <c:pt idx="24">
                  <c:v>1980</c:v>
                </c:pt>
                <c:pt idx="25">
                  <c:v>1981</c:v>
                </c:pt>
                <c:pt idx="26">
                  <c:v>1982</c:v>
                </c:pt>
                <c:pt idx="27">
                  <c:v>1983</c:v>
                </c:pt>
                <c:pt idx="28">
                  <c:v>1984</c:v>
                </c:pt>
                <c:pt idx="29">
                  <c:v>1985</c:v>
                </c:pt>
                <c:pt idx="30">
                  <c:v>1986</c:v>
                </c:pt>
                <c:pt idx="31">
                  <c:v>1987</c:v>
                </c:pt>
                <c:pt idx="32">
                  <c:v>1988</c:v>
                </c:pt>
                <c:pt idx="33">
                  <c:v>1989</c:v>
                </c:pt>
                <c:pt idx="34">
                  <c:v>1990</c:v>
                </c:pt>
                <c:pt idx="35">
                  <c:v>1991</c:v>
                </c:pt>
                <c:pt idx="36">
                  <c:v>1992</c:v>
                </c:pt>
                <c:pt idx="37">
                  <c:v>1993</c:v>
                </c:pt>
                <c:pt idx="38">
                  <c:v>1994</c:v>
                </c:pt>
                <c:pt idx="39">
                  <c:v>1995</c:v>
                </c:pt>
              </c:strCache>
            </c:strRef>
          </c:cat>
          <c:val>
            <c:numRef>
              <c:f>'Data Dia 29'!$B$11:$B$50</c:f>
              <c:numCache>
                <c:formatCode>General</c:formatCode>
                <c:ptCount val="40"/>
                <c:pt idx="0">
                  <c:v>23.379899999999999</c:v>
                </c:pt>
                <c:pt idx="1">
                  <c:v>23.461200000000002</c:v>
                </c:pt>
                <c:pt idx="2">
                  <c:v>23.542000000000002</c:v>
                </c:pt>
                <c:pt idx="3">
                  <c:v>23.622499999999999</c:v>
                </c:pt>
                <c:pt idx="4">
                  <c:v>23.702500000000001</c:v>
                </c:pt>
                <c:pt idx="5">
                  <c:v>23.7821</c:v>
                </c:pt>
                <c:pt idx="6">
                  <c:v>23.8612</c:v>
                </c:pt>
                <c:pt idx="7">
                  <c:v>23.94</c:v>
                </c:pt>
                <c:pt idx="8">
                  <c:v>24.0183</c:v>
                </c:pt>
                <c:pt idx="9">
                  <c:v>24.0962</c:v>
                </c:pt>
                <c:pt idx="10">
                  <c:v>24.1737</c:v>
                </c:pt>
                <c:pt idx="11">
                  <c:v>24.250699999999998</c:v>
                </c:pt>
                <c:pt idx="12">
                  <c:v>24.327300000000001</c:v>
                </c:pt>
                <c:pt idx="13">
                  <c:v>24.403400000000001</c:v>
                </c:pt>
                <c:pt idx="14">
                  <c:v>24.4788</c:v>
                </c:pt>
                <c:pt idx="15">
                  <c:v>24.5535</c:v>
                </c:pt>
                <c:pt idx="16">
                  <c:v>24.627300000000002</c:v>
                </c:pt>
                <c:pt idx="17">
                  <c:v>24.700099999999999</c:v>
                </c:pt>
                <c:pt idx="18">
                  <c:v>24.771599999999999</c:v>
                </c:pt>
                <c:pt idx="19">
                  <c:v>24.8416</c:v>
                </c:pt>
                <c:pt idx="20">
                  <c:v>24.9101</c:v>
                </c:pt>
                <c:pt idx="21">
                  <c:v>24.976800000000001</c:v>
                </c:pt>
                <c:pt idx="22">
                  <c:v>25.041599999999999</c:v>
                </c:pt>
                <c:pt idx="23">
                  <c:v>25.104500000000002</c:v>
                </c:pt>
                <c:pt idx="24">
                  <c:v>25.165299999999998</c:v>
                </c:pt>
                <c:pt idx="25">
                  <c:v>25.2242</c:v>
                </c:pt>
                <c:pt idx="26">
                  <c:v>25.281099999999999</c:v>
                </c:pt>
                <c:pt idx="27">
                  <c:v>25.335999999999999</c:v>
                </c:pt>
                <c:pt idx="28">
                  <c:v>25.388999999999999</c:v>
                </c:pt>
                <c:pt idx="29">
                  <c:v>25.440100000000001</c:v>
                </c:pt>
                <c:pt idx="30">
                  <c:v>25.4895</c:v>
                </c:pt>
                <c:pt idx="31">
                  <c:v>25.537299999999998</c:v>
                </c:pt>
                <c:pt idx="32">
                  <c:v>25.583400000000001</c:v>
                </c:pt>
                <c:pt idx="33">
                  <c:v>25.6281</c:v>
                </c:pt>
                <c:pt idx="34">
                  <c:v>25.671299999999999</c:v>
                </c:pt>
                <c:pt idx="35">
                  <c:v>25.7133</c:v>
                </c:pt>
                <c:pt idx="36">
                  <c:v>25.754000000000001</c:v>
                </c:pt>
                <c:pt idx="37">
                  <c:v>25.793500000000002</c:v>
                </c:pt>
                <c:pt idx="38">
                  <c:v>25.831900000000001</c:v>
                </c:pt>
                <c:pt idx="39">
                  <c:v>25.869299999999999</c:v>
                </c:pt>
              </c:numCache>
            </c:numRef>
          </c:val>
          <c:smooth val="0"/>
          <c:extLst>
            <c:ext xmlns:c16="http://schemas.microsoft.com/office/drawing/2014/chart" uri="{C3380CC4-5D6E-409C-BE32-E72D297353CC}">
              <c16:uniqueId val="{00000000-07E0-46D8-A4D4-E2184840A702}"/>
            </c:ext>
          </c:extLst>
        </c:ser>
        <c:dLbls>
          <c:showLegendKey val="0"/>
          <c:showVal val="0"/>
          <c:showCatName val="0"/>
          <c:showSerName val="0"/>
          <c:showPercent val="0"/>
          <c:showBubbleSize val="0"/>
        </c:dLbls>
        <c:smooth val="0"/>
        <c:axId val="533070608"/>
        <c:axId val="533070936"/>
      </c:lineChart>
      <c:catAx>
        <c:axId val="533070608"/>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60000000" spcFirstLastPara="1" vertOverflow="ellipsis" vert="horz" wrap="square" anchor="ctr" anchorCtr="1"/>
          <a:lstStyle/>
          <a:p>
            <a:pPr>
              <a:defRPr sz="1000" b="0" i="0" u="none" strike="noStrike" kern="1200" baseline="0">
                <a:solidFill>
                  <a:schemeClr val="tx1"/>
                </a:solidFill>
                <a:latin typeface="Verdana" panose="020B0604030504040204" pitchFamily="34" charset="0"/>
                <a:ea typeface="Verdana" panose="020B0604030504040204" pitchFamily="34" charset="0"/>
                <a:cs typeface="+mn-cs"/>
              </a:defRPr>
            </a:pPr>
            <a:endParaRPr lang="sv-SE"/>
          </a:p>
        </c:txPr>
        <c:crossAx val="533070936"/>
        <c:crosses val="autoZero"/>
        <c:auto val="1"/>
        <c:lblAlgn val="ctr"/>
        <c:lblOffset val="100"/>
        <c:noMultiLvlLbl val="0"/>
      </c:catAx>
      <c:valAx>
        <c:axId val="53307093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000" b="0" i="0" u="none" strike="noStrike" kern="1200" baseline="0">
                <a:solidFill>
                  <a:schemeClr val="tx1"/>
                </a:solidFill>
                <a:latin typeface="Verdana" panose="020B0604030504040204" pitchFamily="34" charset="0"/>
                <a:ea typeface="Verdana" panose="020B0604030504040204" pitchFamily="34" charset="0"/>
                <a:cs typeface="+mn-cs"/>
              </a:defRPr>
            </a:pPr>
            <a:endParaRPr lang="sv-SE"/>
          </a:p>
        </c:txPr>
        <c:crossAx val="533070608"/>
        <c:crosses val="autoZero"/>
        <c:crossBetween val="midCat"/>
      </c:valAx>
      <c:spPr>
        <a:noFill/>
        <a:ln>
          <a:noFill/>
        </a:ln>
        <a:effectLst/>
      </c:spPr>
    </c:plotArea>
    <c:legend>
      <c:legendPos val="b"/>
      <c:layout>
        <c:manualLayout>
          <c:xMode val="edge"/>
          <c:yMode val="edge"/>
          <c:x val="4.3211614173228337E-2"/>
          <c:y val="0.86558841863517055"/>
          <c:w val="0.89990625000000013"/>
          <c:h val="0.12383152887139108"/>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solidFill>
              <a:latin typeface="Verdana" panose="020B0604030504040204" pitchFamily="34" charset="0"/>
              <a:ea typeface="Verdana" panose="020B0604030504040204" pitchFamily="34" charset="0"/>
              <a:cs typeface="+mn-cs"/>
            </a:defRPr>
          </a:pPr>
          <a:endParaRPr lang="sv-SE"/>
        </a:p>
      </c:txPr>
    </c:legend>
    <c:plotVisOnly val="1"/>
    <c:dispBlanksAs val="gap"/>
    <c:showDLblsOverMax val="0"/>
  </c:chart>
  <c:spPr>
    <a:solidFill>
      <a:schemeClr val="bg1"/>
    </a:solidFill>
    <a:ln w="9525" cap="flat" cmpd="sng" algn="ctr">
      <a:noFill/>
      <a:round/>
    </a:ln>
    <a:effectLst/>
  </c:spPr>
  <c:txPr>
    <a:bodyPr rot="0" vert="horz"/>
    <a:lstStyle/>
    <a:p>
      <a:pPr>
        <a:defRPr sz="1000">
          <a:solidFill>
            <a:schemeClr val="tx1"/>
          </a:solidFill>
          <a:latin typeface="Verdana" panose="020B0604030504040204" pitchFamily="34" charset="0"/>
          <a:ea typeface="Verdana" panose="020B0604030504040204" pitchFamily="34" charset="0"/>
        </a:defRPr>
      </a:pPr>
      <a:endParaRPr lang="sv-SE"/>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884436515748033"/>
          <c:y val="5.1846784776902889E-2"/>
          <c:w val="0.82454958169291348"/>
          <c:h val="0.71905938320209972"/>
        </c:manualLayout>
      </c:layout>
      <c:barChart>
        <c:barDir val="col"/>
        <c:grouping val="clustered"/>
        <c:varyColors val="0"/>
        <c:ser>
          <c:idx val="0"/>
          <c:order val="0"/>
          <c:spPr>
            <a:solidFill>
              <a:srgbClr val="6679BB"/>
            </a:solidFill>
            <a:ln>
              <a:noFill/>
            </a:ln>
            <a:effectLst/>
          </c:spPr>
          <c:invertIfNegative val="0"/>
          <c:cat>
            <c:strRef>
              <c:f>'Data Dia 29'!$A$11:$A$50</c:f>
              <c:strCache>
                <c:ptCount val="40"/>
                <c:pt idx="0">
                  <c:v>1956</c:v>
                </c:pt>
                <c:pt idx="1">
                  <c:v>1957</c:v>
                </c:pt>
                <c:pt idx="2">
                  <c:v>1958</c:v>
                </c:pt>
                <c:pt idx="3">
                  <c:v>1959</c:v>
                </c:pt>
                <c:pt idx="4">
                  <c:v>1960</c:v>
                </c:pt>
                <c:pt idx="5">
                  <c:v>1961</c:v>
                </c:pt>
                <c:pt idx="6">
                  <c:v>1962</c:v>
                </c:pt>
                <c:pt idx="7">
                  <c:v>1963</c:v>
                </c:pt>
                <c:pt idx="8">
                  <c:v>1964</c:v>
                </c:pt>
                <c:pt idx="9">
                  <c:v>1965</c:v>
                </c:pt>
                <c:pt idx="10">
                  <c:v>1966</c:v>
                </c:pt>
                <c:pt idx="11">
                  <c:v>1967</c:v>
                </c:pt>
                <c:pt idx="12">
                  <c:v>1968</c:v>
                </c:pt>
                <c:pt idx="13">
                  <c:v>1969</c:v>
                </c:pt>
                <c:pt idx="14">
                  <c:v>1970</c:v>
                </c:pt>
                <c:pt idx="15">
                  <c:v>1971</c:v>
                </c:pt>
                <c:pt idx="16">
                  <c:v>1972</c:v>
                </c:pt>
                <c:pt idx="17">
                  <c:v>1973</c:v>
                </c:pt>
                <c:pt idx="18">
                  <c:v>1974</c:v>
                </c:pt>
                <c:pt idx="19">
                  <c:v>1975</c:v>
                </c:pt>
                <c:pt idx="20">
                  <c:v>1976</c:v>
                </c:pt>
                <c:pt idx="21">
                  <c:v>1977</c:v>
                </c:pt>
                <c:pt idx="22">
                  <c:v>1978</c:v>
                </c:pt>
                <c:pt idx="23">
                  <c:v>1979</c:v>
                </c:pt>
                <c:pt idx="24">
                  <c:v>1980</c:v>
                </c:pt>
                <c:pt idx="25">
                  <c:v>1981</c:v>
                </c:pt>
                <c:pt idx="26">
                  <c:v>1982</c:v>
                </c:pt>
                <c:pt idx="27">
                  <c:v>1983</c:v>
                </c:pt>
                <c:pt idx="28">
                  <c:v>1984</c:v>
                </c:pt>
                <c:pt idx="29">
                  <c:v>1985</c:v>
                </c:pt>
                <c:pt idx="30">
                  <c:v>1986</c:v>
                </c:pt>
                <c:pt idx="31">
                  <c:v>1987</c:v>
                </c:pt>
                <c:pt idx="32">
                  <c:v>1988</c:v>
                </c:pt>
                <c:pt idx="33">
                  <c:v>1989</c:v>
                </c:pt>
                <c:pt idx="34">
                  <c:v>1990</c:v>
                </c:pt>
                <c:pt idx="35">
                  <c:v>1991</c:v>
                </c:pt>
                <c:pt idx="36">
                  <c:v>1992</c:v>
                </c:pt>
                <c:pt idx="37">
                  <c:v>1993</c:v>
                </c:pt>
                <c:pt idx="38">
                  <c:v>1994</c:v>
                </c:pt>
                <c:pt idx="39">
                  <c:v>1995</c:v>
                </c:pt>
              </c:strCache>
            </c:strRef>
          </c:cat>
          <c:val>
            <c:numRef>
              <c:f>'Data Dia 29'!$B$11:$B$50</c:f>
              <c:numCache>
                <c:formatCode>General</c:formatCode>
                <c:ptCount val="40"/>
                <c:pt idx="0">
                  <c:v>23.379899999999999</c:v>
                </c:pt>
                <c:pt idx="1">
                  <c:v>23.461200000000002</c:v>
                </c:pt>
                <c:pt idx="2">
                  <c:v>23.542000000000002</c:v>
                </c:pt>
                <c:pt idx="3">
                  <c:v>23.622499999999999</c:v>
                </c:pt>
                <c:pt idx="4">
                  <c:v>23.702500000000001</c:v>
                </c:pt>
                <c:pt idx="5">
                  <c:v>23.7821</c:v>
                </c:pt>
                <c:pt idx="6">
                  <c:v>23.8612</c:v>
                </c:pt>
                <c:pt idx="7">
                  <c:v>23.94</c:v>
                </c:pt>
                <c:pt idx="8">
                  <c:v>24.0183</c:v>
                </c:pt>
                <c:pt idx="9">
                  <c:v>24.0962</c:v>
                </c:pt>
                <c:pt idx="10">
                  <c:v>24.1737</c:v>
                </c:pt>
                <c:pt idx="11">
                  <c:v>24.250699999999998</c:v>
                </c:pt>
                <c:pt idx="12">
                  <c:v>24.327300000000001</c:v>
                </c:pt>
                <c:pt idx="13">
                  <c:v>24.403400000000001</c:v>
                </c:pt>
                <c:pt idx="14">
                  <c:v>24.4788</c:v>
                </c:pt>
                <c:pt idx="15">
                  <c:v>24.5535</c:v>
                </c:pt>
                <c:pt idx="16">
                  <c:v>24.627300000000002</c:v>
                </c:pt>
                <c:pt idx="17">
                  <c:v>24.700099999999999</c:v>
                </c:pt>
                <c:pt idx="18">
                  <c:v>24.771599999999999</c:v>
                </c:pt>
                <c:pt idx="19">
                  <c:v>24.8416</c:v>
                </c:pt>
                <c:pt idx="20">
                  <c:v>24.9101</c:v>
                </c:pt>
                <c:pt idx="21">
                  <c:v>24.976800000000001</c:v>
                </c:pt>
                <c:pt idx="22">
                  <c:v>25.041599999999999</c:v>
                </c:pt>
                <c:pt idx="23">
                  <c:v>25.104500000000002</c:v>
                </c:pt>
                <c:pt idx="24">
                  <c:v>25.165299999999998</c:v>
                </c:pt>
                <c:pt idx="25">
                  <c:v>25.2242</c:v>
                </c:pt>
                <c:pt idx="26">
                  <c:v>25.281099999999999</c:v>
                </c:pt>
                <c:pt idx="27">
                  <c:v>25.335999999999999</c:v>
                </c:pt>
                <c:pt idx="28">
                  <c:v>25.388999999999999</c:v>
                </c:pt>
                <c:pt idx="29">
                  <c:v>25.440100000000001</c:v>
                </c:pt>
                <c:pt idx="30">
                  <c:v>25.4895</c:v>
                </c:pt>
                <c:pt idx="31">
                  <c:v>25.537299999999998</c:v>
                </c:pt>
                <c:pt idx="32">
                  <c:v>25.583400000000001</c:v>
                </c:pt>
                <c:pt idx="33">
                  <c:v>25.6281</c:v>
                </c:pt>
                <c:pt idx="34">
                  <c:v>25.671299999999999</c:v>
                </c:pt>
                <c:pt idx="35">
                  <c:v>25.7133</c:v>
                </c:pt>
                <c:pt idx="36">
                  <c:v>25.754000000000001</c:v>
                </c:pt>
                <c:pt idx="37">
                  <c:v>25.793500000000002</c:v>
                </c:pt>
                <c:pt idx="38">
                  <c:v>25.831900000000001</c:v>
                </c:pt>
                <c:pt idx="39">
                  <c:v>25.869299999999999</c:v>
                </c:pt>
              </c:numCache>
            </c:numRef>
          </c:val>
          <c:extLst>
            <c:ext xmlns:c16="http://schemas.microsoft.com/office/drawing/2014/chart" uri="{C3380CC4-5D6E-409C-BE32-E72D297353CC}">
              <c16:uniqueId val="{00000000-5B75-4F0A-902F-E5E5B4FFFF36}"/>
            </c:ext>
          </c:extLst>
        </c:ser>
        <c:dLbls>
          <c:showLegendKey val="0"/>
          <c:showVal val="0"/>
          <c:showCatName val="0"/>
          <c:showSerName val="0"/>
          <c:showPercent val="0"/>
          <c:showBubbleSize val="0"/>
        </c:dLbls>
        <c:gapWidth val="80"/>
        <c:axId val="533070608"/>
        <c:axId val="533070936"/>
      </c:barChart>
      <c:catAx>
        <c:axId val="533070608"/>
        <c:scaling>
          <c:orientation val="minMax"/>
        </c:scaling>
        <c:delete val="0"/>
        <c:axPos val="b"/>
        <c:numFmt formatCode="General" sourceLinked="1"/>
        <c:majorTickMark val="none"/>
        <c:minorTickMark val="none"/>
        <c:tickLblPos val="low"/>
        <c:spPr>
          <a:noFill/>
          <a:ln w="9525" cap="flat" cmpd="sng" algn="ctr">
            <a:solidFill>
              <a:schemeClr val="tx1"/>
            </a:solidFill>
            <a:round/>
          </a:ln>
          <a:effectLst/>
        </c:spPr>
        <c:txPr>
          <a:bodyPr rot="-60000000" spcFirstLastPara="1" vertOverflow="ellipsis" vert="horz" wrap="square" anchor="ctr" anchorCtr="1"/>
          <a:lstStyle/>
          <a:p>
            <a:pPr>
              <a:defRPr sz="1000" b="0" i="0" u="none" strike="noStrike" kern="1200" baseline="0">
                <a:solidFill>
                  <a:schemeClr val="tx1"/>
                </a:solidFill>
                <a:latin typeface="Verdana" panose="020B0604030504040204" pitchFamily="34" charset="0"/>
                <a:ea typeface="Verdana" panose="020B0604030504040204" pitchFamily="34" charset="0"/>
                <a:cs typeface="+mn-cs"/>
              </a:defRPr>
            </a:pPr>
            <a:endParaRPr lang="sv-SE"/>
          </a:p>
        </c:txPr>
        <c:crossAx val="533070936"/>
        <c:crosses val="autoZero"/>
        <c:auto val="1"/>
        <c:lblAlgn val="ctr"/>
        <c:lblOffset val="100"/>
        <c:noMultiLvlLbl val="0"/>
      </c:catAx>
      <c:valAx>
        <c:axId val="53307093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000" b="0" i="0" u="none" strike="noStrike" kern="1200" baseline="0">
                <a:solidFill>
                  <a:schemeClr val="tx1"/>
                </a:solidFill>
                <a:latin typeface="Verdana" panose="020B0604030504040204" pitchFamily="34" charset="0"/>
                <a:ea typeface="Verdana" panose="020B0604030504040204" pitchFamily="34" charset="0"/>
                <a:cs typeface="+mn-cs"/>
              </a:defRPr>
            </a:pPr>
            <a:endParaRPr lang="sv-SE"/>
          </a:p>
        </c:txPr>
        <c:crossAx val="533070608"/>
        <c:crosses val="autoZero"/>
        <c:crossBetween val="between"/>
      </c:valAx>
      <c:spPr>
        <a:noFill/>
        <a:ln>
          <a:noFill/>
        </a:ln>
        <a:effectLst/>
      </c:spPr>
    </c:plotArea>
    <c:legend>
      <c:legendPos val="b"/>
      <c:layout>
        <c:manualLayout>
          <c:xMode val="edge"/>
          <c:yMode val="edge"/>
          <c:x val="4.2312746062992131E-2"/>
          <c:y val="0.86379527559055114"/>
          <c:w val="0.89974950787401575"/>
          <c:h val="0.12578805774278215"/>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solidFill>
              <a:latin typeface="Verdana" panose="020B0604030504040204" pitchFamily="34" charset="0"/>
              <a:ea typeface="Verdana" panose="020B0604030504040204" pitchFamily="34" charset="0"/>
              <a:cs typeface="+mn-cs"/>
            </a:defRPr>
          </a:pPr>
          <a:endParaRPr lang="sv-SE"/>
        </a:p>
      </c:txPr>
    </c:legend>
    <c:plotVisOnly val="1"/>
    <c:dispBlanksAs val="gap"/>
    <c:showDLblsOverMax val="0"/>
  </c:chart>
  <c:spPr>
    <a:solidFill>
      <a:schemeClr val="bg1"/>
    </a:solidFill>
    <a:ln w="9525" cap="flat" cmpd="sng" algn="ctr">
      <a:noFill/>
      <a:round/>
    </a:ln>
    <a:effectLst/>
  </c:spPr>
  <c:txPr>
    <a:bodyPr/>
    <a:lstStyle/>
    <a:p>
      <a:pPr>
        <a:defRPr sz="1000">
          <a:solidFill>
            <a:schemeClr val="tx1"/>
          </a:solidFill>
          <a:latin typeface="Verdana" panose="020B0604030504040204" pitchFamily="34" charset="0"/>
          <a:ea typeface="Verdana" panose="020B0604030504040204" pitchFamily="34" charset="0"/>
        </a:defRPr>
      </a:pPr>
      <a:endParaRPr lang="sv-SE"/>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clustered"/>
        <c:varyColors val="0"/>
        <c:ser>
          <c:idx val="0"/>
          <c:order val="0"/>
          <c:tx>
            <c:strRef>
              <c:f>'Data Dia 30'!$A$9</c:f>
              <c:strCache>
                <c:ptCount val="1"/>
                <c:pt idx="0">
                  <c:v>Kan ta ut inkomst- och premiepension</c:v>
                </c:pt>
              </c:strCache>
            </c:strRef>
          </c:tx>
          <c:spPr>
            <a:solidFill>
              <a:srgbClr val="6679BB"/>
            </a:solidFill>
            <a:ln>
              <a:noFill/>
            </a:ln>
            <a:effectLst/>
          </c:spPr>
          <c:invertIfNegative val="0"/>
          <c:cat>
            <c:strRef>
              <c:f>'Data Dia 30'!$B$8:$M$8</c:f>
              <c:strCache>
                <c:ptCount val="12"/>
                <c:pt idx="0">
                  <c:v>1958</c:v>
                </c:pt>
                <c:pt idx="1">
                  <c:v>1959</c:v>
                </c:pt>
                <c:pt idx="2">
                  <c:v>1960</c:v>
                </c:pt>
                <c:pt idx="3">
                  <c:v>1961-62</c:v>
                </c:pt>
                <c:pt idx="4">
                  <c:v>1963-64</c:v>
                </c:pt>
                <c:pt idx="5">
                  <c:v>1965-66*</c:v>
                </c:pt>
                <c:pt idx="6">
                  <c:v>1967-69*</c:v>
                </c:pt>
                <c:pt idx="7">
                  <c:v>1970-80*</c:v>
                </c:pt>
                <c:pt idx="8">
                  <c:v>1981-83*</c:v>
                </c:pt>
                <c:pt idx="9">
                  <c:v>1984-96*</c:v>
                </c:pt>
                <c:pt idx="10">
                  <c:v>1997-99*</c:v>
                </c:pt>
                <c:pt idx="11">
                  <c:v>2000-14*</c:v>
                </c:pt>
              </c:strCache>
            </c:strRef>
          </c:cat>
          <c:val>
            <c:numRef>
              <c:f>'Data Dia 30'!$B$9:$M$9</c:f>
              <c:numCache>
                <c:formatCode>General</c:formatCode>
                <c:ptCount val="12"/>
                <c:pt idx="0">
                  <c:v>61</c:v>
                </c:pt>
                <c:pt idx="1">
                  <c:v>62</c:v>
                </c:pt>
                <c:pt idx="2">
                  <c:v>62</c:v>
                </c:pt>
                <c:pt idx="3">
                  <c:v>63</c:v>
                </c:pt>
                <c:pt idx="4">
                  <c:v>64</c:v>
                </c:pt>
                <c:pt idx="5">
                  <c:v>64</c:v>
                </c:pt>
                <c:pt idx="6">
                  <c:v>64</c:v>
                </c:pt>
                <c:pt idx="7">
                  <c:v>65</c:v>
                </c:pt>
                <c:pt idx="8">
                  <c:v>65</c:v>
                </c:pt>
                <c:pt idx="9">
                  <c:v>66</c:v>
                </c:pt>
                <c:pt idx="10">
                  <c:v>66</c:v>
                </c:pt>
                <c:pt idx="11">
                  <c:v>67</c:v>
                </c:pt>
              </c:numCache>
            </c:numRef>
          </c:val>
          <c:extLst>
            <c:ext xmlns:c16="http://schemas.microsoft.com/office/drawing/2014/chart" uri="{C3380CC4-5D6E-409C-BE32-E72D297353CC}">
              <c16:uniqueId val="{00000000-5840-4F61-A297-FE13C5ED5823}"/>
            </c:ext>
          </c:extLst>
        </c:ser>
        <c:ser>
          <c:idx val="1"/>
          <c:order val="1"/>
          <c:tx>
            <c:strRef>
              <c:f>'Data Dia 30'!$A$10</c:f>
              <c:strCache>
                <c:ptCount val="1"/>
                <c:pt idx="0">
                  <c:v>Riktålder/Tidigaste ålder för rätt till grundskydd</c:v>
                </c:pt>
              </c:strCache>
            </c:strRef>
          </c:tx>
          <c:spPr>
            <a:solidFill>
              <a:srgbClr val="FFD478"/>
            </a:solidFill>
            <a:ln>
              <a:noFill/>
            </a:ln>
            <a:effectLst/>
          </c:spPr>
          <c:invertIfNegative val="0"/>
          <c:cat>
            <c:strRef>
              <c:f>'Data Dia 30'!$B$8:$M$8</c:f>
              <c:strCache>
                <c:ptCount val="12"/>
                <c:pt idx="0">
                  <c:v>1958</c:v>
                </c:pt>
                <c:pt idx="1">
                  <c:v>1959</c:v>
                </c:pt>
                <c:pt idx="2">
                  <c:v>1960</c:v>
                </c:pt>
                <c:pt idx="3">
                  <c:v>1961-62</c:v>
                </c:pt>
                <c:pt idx="4">
                  <c:v>1963-64</c:v>
                </c:pt>
                <c:pt idx="5">
                  <c:v>1965-66*</c:v>
                </c:pt>
                <c:pt idx="6">
                  <c:v>1967-69*</c:v>
                </c:pt>
                <c:pt idx="7">
                  <c:v>1970-80*</c:v>
                </c:pt>
                <c:pt idx="8">
                  <c:v>1981-83*</c:v>
                </c:pt>
                <c:pt idx="9">
                  <c:v>1984-96*</c:v>
                </c:pt>
                <c:pt idx="10">
                  <c:v>1997-99*</c:v>
                </c:pt>
                <c:pt idx="11">
                  <c:v>2000-14*</c:v>
                </c:pt>
              </c:strCache>
            </c:strRef>
          </c:cat>
          <c:val>
            <c:numRef>
              <c:f>'Data Dia 30'!$B$10:$M$10</c:f>
              <c:numCache>
                <c:formatCode>General</c:formatCode>
                <c:ptCount val="12"/>
                <c:pt idx="0">
                  <c:v>66</c:v>
                </c:pt>
                <c:pt idx="1">
                  <c:v>66</c:v>
                </c:pt>
                <c:pt idx="2">
                  <c:v>67</c:v>
                </c:pt>
                <c:pt idx="3">
                  <c:v>67</c:v>
                </c:pt>
                <c:pt idx="4">
                  <c:v>67</c:v>
                </c:pt>
                <c:pt idx="5">
                  <c:v>67</c:v>
                </c:pt>
                <c:pt idx="6">
                  <c:v>68</c:v>
                </c:pt>
                <c:pt idx="7">
                  <c:v>68</c:v>
                </c:pt>
                <c:pt idx="8">
                  <c:v>69</c:v>
                </c:pt>
                <c:pt idx="9">
                  <c:v>69</c:v>
                </c:pt>
                <c:pt idx="10">
                  <c:v>70</c:v>
                </c:pt>
                <c:pt idx="11">
                  <c:v>70</c:v>
                </c:pt>
              </c:numCache>
            </c:numRef>
          </c:val>
          <c:extLst>
            <c:ext xmlns:c16="http://schemas.microsoft.com/office/drawing/2014/chart" uri="{C3380CC4-5D6E-409C-BE32-E72D297353CC}">
              <c16:uniqueId val="{00000001-5840-4F61-A297-FE13C5ED5823}"/>
            </c:ext>
          </c:extLst>
        </c:ser>
        <c:dLbls>
          <c:showLegendKey val="0"/>
          <c:showVal val="0"/>
          <c:showCatName val="0"/>
          <c:showSerName val="0"/>
          <c:showPercent val="0"/>
          <c:showBubbleSize val="0"/>
        </c:dLbls>
        <c:gapWidth val="80"/>
        <c:axId val="533070608"/>
        <c:axId val="533070936"/>
      </c:barChart>
      <c:catAx>
        <c:axId val="533070608"/>
        <c:scaling>
          <c:orientation val="minMax"/>
        </c:scaling>
        <c:delete val="0"/>
        <c:axPos val="b"/>
        <c:numFmt formatCode="General" sourceLinked="1"/>
        <c:majorTickMark val="none"/>
        <c:minorTickMark val="none"/>
        <c:tickLblPos val="low"/>
        <c:spPr>
          <a:noFill/>
          <a:ln w="9525"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Segoe UI Semibold" panose="020B0702040204020203" pitchFamily="34" charset="0"/>
                <a:ea typeface="+mn-ea"/>
                <a:cs typeface="Segoe UI Semibold" panose="020B0702040204020203" pitchFamily="34" charset="0"/>
              </a:defRPr>
            </a:pPr>
            <a:endParaRPr lang="sv-SE"/>
          </a:p>
        </c:txPr>
        <c:crossAx val="533070936"/>
        <c:crosses val="autoZero"/>
        <c:auto val="1"/>
        <c:lblAlgn val="ctr"/>
        <c:lblOffset val="100"/>
        <c:noMultiLvlLbl val="0"/>
      </c:catAx>
      <c:valAx>
        <c:axId val="53307093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Segoe UI Semibold" panose="020B0702040204020203" pitchFamily="34" charset="0"/>
                <a:ea typeface="+mn-ea"/>
                <a:cs typeface="Segoe UI Semibold" panose="020B0702040204020203" pitchFamily="34" charset="0"/>
              </a:defRPr>
            </a:pPr>
            <a:endParaRPr lang="sv-SE"/>
          </a:p>
        </c:txPr>
        <c:crossAx val="53307060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Segoe UI Semibold" panose="020B0702040204020203" pitchFamily="34" charset="0"/>
              <a:ea typeface="+mn-ea"/>
              <a:cs typeface="Segoe UI Semibold" panose="020B0702040204020203" pitchFamily="34" charset="0"/>
            </a:defRPr>
          </a:pPr>
          <a:endParaRPr lang="sv-SE"/>
        </a:p>
      </c:txPr>
    </c:legend>
    <c:plotVisOnly val="1"/>
    <c:dispBlanksAs val="gap"/>
    <c:showDLblsOverMax val="0"/>
  </c:chart>
  <c:spPr>
    <a:solidFill>
      <a:schemeClr val="bg1"/>
    </a:solidFill>
    <a:ln w="9525" cap="flat" cmpd="sng" algn="ctr">
      <a:noFill/>
      <a:round/>
    </a:ln>
    <a:effectLst/>
  </c:spPr>
  <c:txPr>
    <a:bodyPr/>
    <a:lstStyle/>
    <a:p>
      <a:pPr>
        <a:defRPr sz="900">
          <a:solidFill>
            <a:sysClr val="windowText" lastClr="000000"/>
          </a:solidFill>
          <a:latin typeface="Segoe UI Semibold" panose="020B0702040204020203" pitchFamily="34" charset="0"/>
          <a:cs typeface="Segoe UI Semibold" panose="020B0702040204020203" pitchFamily="34" charset="0"/>
        </a:defRPr>
      </a:pPr>
      <a:endParaRPr lang="sv-SE"/>
    </a:p>
  </c:txPr>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clustered"/>
        <c:varyColors val="0"/>
        <c:ser>
          <c:idx val="0"/>
          <c:order val="0"/>
          <c:tx>
            <c:strRef>
              <c:f>'Data Dia 31'!$B$9</c:f>
              <c:strCache>
                <c:ptCount val="1"/>
                <c:pt idx="0">
                  <c:v>ITP</c:v>
                </c:pt>
              </c:strCache>
            </c:strRef>
          </c:tx>
          <c:spPr>
            <a:solidFill>
              <a:srgbClr val="6679BB"/>
            </a:solidFill>
            <a:ln>
              <a:noFill/>
            </a:ln>
            <a:effectLst/>
          </c:spPr>
          <c:invertIfNegative val="0"/>
          <c:val>
            <c:numRef>
              <c:f>'Data Dia 31'!$B$10</c:f>
              <c:numCache>
                <c:formatCode>General</c:formatCode>
                <c:ptCount val="1"/>
                <c:pt idx="0">
                  <c:v>55</c:v>
                </c:pt>
              </c:numCache>
            </c:numRef>
          </c:val>
          <c:extLst>
            <c:ext xmlns:c16="http://schemas.microsoft.com/office/drawing/2014/chart" uri="{C3380CC4-5D6E-409C-BE32-E72D297353CC}">
              <c16:uniqueId val="{00000000-E6D2-4F26-9816-87CC5BE4A255}"/>
            </c:ext>
          </c:extLst>
        </c:ser>
        <c:ser>
          <c:idx val="1"/>
          <c:order val="1"/>
          <c:tx>
            <c:strRef>
              <c:f>'Data Dia 31'!$C$9</c:f>
              <c:strCache>
                <c:ptCount val="1"/>
                <c:pt idx="0">
                  <c:v>SAF-LO</c:v>
                </c:pt>
              </c:strCache>
            </c:strRef>
          </c:tx>
          <c:spPr>
            <a:solidFill>
              <a:srgbClr val="FFD478"/>
            </a:solidFill>
            <a:ln>
              <a:noFill/>
            </a:ln>
            <a:effectLst/>
          </c:spPr>
          <c:invertIfNegative val="0"/>
          <c:val>
            <c:numRef>
              <c:f>'Data Dia 31'!$C$10</c:f>
              <c:numCache>
                <c:formatCode>General</c:formatCode>
                <c:ptCount val="1"/>
                <c:pt idx="0">
                  <c:v>55</c:v>
                </c:pt>
              </c:numCache>
            </c:numRef>
          </c:val>
          <c:extLst>
            <c:ext xmlns:c16="http://schemas.microsoft.com/office/drawing/2014/chart" uri="{C3380CC4-5D6E-409C-BE32-E72D297353CC}">
              <c16:uniqueId val="{00000001-E6D2-4F26-9816-87CC5BE4A255}"/>
            </c:ext>
          </c:extLst>
        </c:ser>
        <c:ser>
          <c:idx val="2"/>
          <c:order val="2"/>
          <c:tx>
            <c:strRef>
              <c:f>'Data Dia 31'!$D$9</c:f>
              <c:strCache>
                <c:ptCount val="1"/>
                <c:pt idx="0">
                  <c:v>PA16 avd I</c:v>
                </c:pt>
              </c:strCache>
            </c:strRef>
          </c:tx>
          <c:spPr>
            <a:solidFill>
              <a:srgbClr val="E93E84"/>
            </a:solidFill>
            <a:ln>
              <a:noFill/>
            </a:ln>
            <a:effectLst/>
          </c:spPr>
          <c:invertIfNegative val="0"/>
          <c:val>
            <c:numRef>
              <c:f>'Data Dia 31'!$D$10</c:f>
              <c:numCache>
                <c:formatCode>General</c:formatCode>
                <c:ptCount val="1"/>
                <c:pt idx="0">
                  <c:v>63</c:v>
                </c:pt>
              </c:numCache>
            </c:numRef>
          </c:val>
          <c:extLst>
            <c:ext xmlns:c16="http://schemas.microsoft.com/office/drawing/2014/chart" uri="{C3380CC4-5D6E-409C-BE32-E72D297353CC}">
              <c16:uniqueId val="{00000002-E6D2-4F26-9816-87CC5BE4A255}"/>
            </c:ext>
          </c:extLst>
        </c:ser>
        <c:ser>
          <c:idx val="3"/>
          <c:order val="3"/>
          <c:tx>
            <c:strRef>
              <c:f>'Data Dia 31'!$E$9</c:f>
              <c:strCache>
                <c:ptCount val="1"/>
                <c:pt idx="0">
                  <c:v>PA16 avd II*</c:v>
                </c:pt>
              </c:strCache>
            </c:strRef>
          </c:tx>
          <c:spPr>
            <a:solidFill>
              <a:srgbClr val="C6DE89"/>
            </a:solidFill>
            <a:ln>
              <a:noFill/>
            </a:ln>
            <a:effectLst/>
          </c:spPr>
          <c:invertIfNegative val="0"/>
          <c:val>
            <c:numRef>
              <c:f>'Data Dia 31'!$E$10</c:f>
              <c:numCache>
                <c:formatCode>General</c:formatCode>
                <c:ptCount val="1"/>
                <c:pt idx="0">
                  <c:v>61</c:v>
                </c:pt>
              </c:numCache>
            </c:numRef>
          </c:val>
          <c:extLst>
            <c:ext xmlns:c16="http://schemas.microsoft.com/office/drawing/2014/chart" uri="{C3380CC4-5D6E-409C-BE32-E72D297353CC}">
              <c16:uniqueId val="{00000003-E6D2-4F26-9816-87CC5BE4A255}"/>
            </c:ext>
          </c:extLst>
        </c:ser>
        <c:ser>
          <c:idx val="4"/>
          <c:order val="4"/>
          <c:tx>
            <c:strRef>
              <c:f>'Data Dia 31'!$F$9</c:f>
              <c:strCache>
                <c:ptCount val="1"/>
                <c:pt idx="0">
                  <c:v>AKAP-KR</c:v>
                </c:pt>
              </c:strCache>
            </c:strRef>
          </c:tx>
          <c:spPr>
            <a:solidFill>
              <a:srgbClr val="BBC6E5"/>
            </a:solidFill>
            <a:ln>
              <a:noFill/>
            </a:ln>
            <a:effectLst/>
          </c:spPr>
          <c:invertIfNegative val="0"/>
          <c:val>
            <c:numRef>
              <c:f>'Data Dia 31'!$F$10</c:f>
              <c:numCache>
                <c:formatCode>General</c:formatCode>
                <c:ptCount val="1"/>
                <c:pt idx="0">
                  <c:v>62</c:v>
                </c:pt>
              </c:numCache>
            </c:numRef>
          </c:val>
          <c:extLst>
            <c:ext xmlns:c16="http://schemas.microsoft.com/office/drawing/2014/chart" uri="{C3380CC4-5D6E-409C-BE32-E72D297353CC}">
              <c16:uniqueId val="{00000004-E6D2-4F26-9816-87CC5BE4A255}"/>
            </c:ext>
          </c:extLst>
        </c:ser>
        <c:ser>
          <c:idx val="5"/>
          <c:order val="5"/>
          <c:tx>
            <c:strRef>
              <c:f>'Data Dia 31'!$G$9</c:f>
              <c:strCache>
                <c:ptCount val="1"/>
                <c:pt idx="0">
                  <c:v>KAP-KL**</c:v>
                </c:pt>
              </c:strCache>
            </c:strRef>
          </c:tx>
          <c:spPr>
            <a:solidFill>
              <a:srgbClr val="FFD478">
                <a:lumMod val="40000"/>
                <a:lumOff val="60000"/>
              </a:srgbClr>
            </a:solidFill>
            <a:ln>
              <a:noFill/>
            </a:ln>
            <a:effectLst/>
          </c:spPr>
          <c:invertIfNegative val="0"/>
          <c:val>
            <c:numRef>
              <c:f>'Data Dia 31'!$G$10</c:f>
              <c:numCache>
                <c:formatCode>General</c:formatCode>
                <c:ptCount val="1"/>
                <c:pt idx="0">
                  <c:v>61</c:v>
                </c:pt>
              </c:numCache>
            </c:numRef>
          </c:val>
          <c:extLst>
            <c:ext xmlns:c16="http://schemas.microsoft.com/office/drawing/2014/chart" uri="{C3380CC4-5D6E-409C-BE32-E72D297353CC}">
              <c16:uniqueId val="{00000005-E6D2-4F26-9816-87CC5BE4A255}"/>
            </c:ext>
          </c:extLst>
        </c:ser>
        <c:dLbls>
          <c:showLegendKey val="0"/>
          <c:showVal val="0"/>
          <c:showCatName val="0"/>
          <c:showSerName val="0"/>
          <c:showPercent val="0"/>
          <c:showBubbleSize val="0"/>
        </c:dLbls>
        <c:gapWidth val="219"/>
        <c:axId val="533070608"/>
        <c:axId val="533070936"/>
      </c:barChart>
      <c:catAx>
        <c:axId val="533070608"/>
        <c:scaling>
          <c:orientation val="minMax"/>
        </c:scaling>
        <c:delete val="0"/>
        <c:axPos val="b"/>
        <c:numFmt formatCode="General" sourceLinked="1"/>
        <c:majorTickMark val="none"/>
        <c:minorTickMark val="none"/>
        <c:tickLblPos val="low"/>
        <c:spPr>
          <a:noFill/>
          <a:ln w="9525"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chemeClr val="bg1"/>
                </a:solidFill>
                <a:latin typeface="Segoe UI Semibold" panose="020B0702040204020203" pitchFamily="34" charset="0"/>
                <a:ea typeface="+mn-ea"/>
                <a:cs typeface="Segoe UI Semibold" panose="020B0702040204020203" pitchFamily="34" charset="0"/>
              </a:defRPr>
            </a:pPr>
            <a:endParaRPr lang="sv-SE"/>
          </a:p>
        </c:txPr>
        <c:crossAx val="533070936"/>
        <c:crosses val="autoZero"/>
        <c:auto val="1"/>
        <c:lblAlgn val="ctr"/>
        <c:lblOffset val="100"/>
        <c:noMultiLvlLbl val="0"/>
      </c:catAx>
      <c:valAx>
        <c:axId val="533070936"/>
        <c:scaling>
          <c:orientation val="minMax"/>
          <c:max val="67"/>
          <c:min val="50"/>
        </c:scaling>
        <c:delete val="0"/>
        <c:axPos val="l"/>
        <c:majorGridlines>
          <c:spPr>
            <a:ln w="9525" cap="flat" cmpd="sng" algn="ctr">
              <a:solidFill>
                <a:schemeClr val="tx1">
                  <a:lumMod val="15000"/>
                  <a:lumOff val="85000"/>
                </a:schemeClr>
              </a:solidFill>
              <a:round/>
            </a:ln>
            <a:effectLst/>
          </c:spPr>
        </c:majorGridlines>
        <c:numFmt formatCode="General" sourceLinked="1"/>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Segoe UI Semibold" panose="020B0702040204020203" pitchFamily="34" charset="0"/>
                <a:ea typeface="+mn-ea"/>
                <a:cs typeface="Segoe UI Semibold" panose="020B0702040204020203" pitchFamily="34" charset="0"/>
              </a:defRPr>
            </a:pPr>
            <a:endParaRPr lang="sv-SE"/>
          </a:p>
        </c:txPr>
        <c:crossAx val="53307060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Segoe UI Semibold" panose="020B0702040204020203" pitchFamily="34" charset="0"/>
              <a:ea typeface="+mn-ea"/>
              <a:cs typeface="Segoe UI Semibold" panose="020B0702040204020203" pitchFamily="34" charset="0"/>
            </a:defRPr>
          </a:pPr>
          <a:endParaRPr lang="sv-SE"/>
        </a:p>
      </c:txPr>
    </c:legend>
    <c:plotVisOnly val="1"/>
    <c:dispBlanksAs val="gap"/>
    <c:showDLblsOverMax val="0"/>
  </c:chart>
  <c:spPr>
    <a:solidFill>
      <a:schemeClr val="bg1"/>
    </a:solidFill>
    <a:ln w="9525" cap="flat" cmpd="sng" algn="ctr">
      <a:noFill/>
      <a:round/>
    </a:ln>
    <a:effectLst/>
  </c:spPr>
  <c:txPr>
    <a:bodyPr/>
    <a:lstStyle/>
    <a:p>
      <a:pPr>
        <a:defRPr sz="900">
          <a:solidFill>
            <a:sysClr val="windowText" lastClr="000000"/>
          </a:solidFill>
          <a:latin typeface="Segoe UI Semibold" panose="020B0702040204020203" pitchFamily="34" charset="0"/>
          <a:cs typeface="Segoe UI Semibold" panose="020B0702040204020203" pitchFamily="34" charset="0"/>
        </a:defRPr>
      </a:pPr>
      <a:endParaRPr lang="sv-SE"/>
    </a:p>
  </c:txPr>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4749110128357236E-2"/>
          <c:y val="2.877231766373349E-2"/>
          <c:w val="0.94770779851148745"/>
          <c:h val="0.85538115831130679"/>
        </c:manualLayout>
      </c:layout>
      <c:barChart>
        <c:barDir val="col"/>
        <c:grouping val="stacked"/>
        <c:varyColors val="0"/>
        <c:ser>
          <c:idx val="4"/>
          <c:order val="0"/>
          <c:tx>
            <c:strRef>
              <c:f>'Data Dia 32'!$F$8</c:f>
              <c:strCache>
                <c:ptCount val="1"/>
                <c:pt idx="0">
                  <c:v>Tjänstepension via valcentral</c:v>
                </c:pt>
              </c:strCache>
            </c:strRef>
          </c:tx>
          <c:spPr>
            <a:solidFill>
              <a:schemeClr val="accent1"/>
            </a:solidFill>
            <a:ln>
              <a:noFill/>
            </a:ln>
            <a:effectLst/>
          </c:spPr>
          <c:invertIfNegative val="0"/>
          <c:cat>
            <c:numRef>
              <c:f>'Data Dia 32'!$A$9:$A$18</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'Data Dia 32'!$F$9:$F$18</c:f>
              <c:numCache>
                <c:formatCode>#\ ##0.0</c:formatCode>
                <c:ptCount val="10"/>
                <c:pt idx="0">
                  <c:v>16.890395000000002</c:v>
                </c:pt>
                <c:pt idx="1">
                  <c:v>17.205207999999999</c:v>
                </c:pt>
                <c:pt idx="2">
                  <c:v>17.961984999999999</c:v>
                </c:pt>
                <c:pt idx="3">
                  <c:v>18.404464000000001</c:v>
                </c:pt>
                <c:pt idx="4">
                  <c:v>18.663730000000001</c:v>
                </c:pt>
                <c:pt idx="5">
                  <c:v>19.583341000000001</c:v>
                </c:pt>
                <c:pt idx="6">
                  <c:v>19.887049999999999</c:v>
                </c:pt>
                <c:pt idx="7">
                  <c:v>20.698217</c:v>
                </c:pt>
                <c:pt idx="8">
                  <c:v>21.018719999999998</c:v>
                </c:pt>
                <c:pt idx="9">
                  <c:v>21.116859999999999</c:v>
                </c:pt>
              </c:numCache>
            </c:numRef>
          </c:val>
          <c:extLst>
            <c:ext xmlns:c16="http://schemas.microsoft.com/office/drawing/2014/chart" uri="{C3380CC4-5D6E-409C-BE32-E72D297353CC}">
              <c16:uniqueId val="{00000000-8730-445B-82D4-972BD860182F}"/>
            </c:ext>
          </c:extLst>
        </c:ser>
        <c:ser>
          <c:idx val="3"/>
          <c:order val="1"/>
          <c:tx>
            <c:strRef>
              <c:f>'Data Dia 32'!$E$8</c:f>
              <c:strCache>
                <c:ptCount val="1"/>
                <c:pt idx="0">
                  <c:v>Tjänstepension utanför valcentral</c:v>
                </c:pt>
              </c:strCache>
            </c:strRef>
          </c:tx>
          <c:spPr>
            <a:solidFill>
              <a:schemeClr val="accent2"/>
            </a:solidFill>
            <a:ln>
              <a:noFill/>
            </a:ln>
            <a:effectLst/>
          </c:spPr>
          <c:invertIfNegative val="0"/>
          <c:cat>
            <c:numRef>
              <c:f>'Data Dia 32'!$A$9:$A$18</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'Data Dia 32'!$E$9:$E$18</c:f>
              <c:numCache>
                <c:formatCode>#\ ##0.0</c:formatCode>
                <c:ptCount val="10"/>
                <c:pt idx="0">
                  <c:v>5.7769009999999996</c:v>
                </c:pt>
                <c:pt idx="1">
                  <c:v>5.8443449999999997</c:v>
                </c:pt>
                <c:pt idx="2">
                  <c:v>5.8548989999999996</c:v>
                </c:pt>
                <c:pt idx="3">
                  <c:v>6.342714</c:v>
                </c:pt>
                <c:pt idx="4">
                  <c:v>6.4897539999999996</c:v>
                </c:pt>
                <c:pt idx="5">
                  <c:v>8.0490600000000008</c:v>
                </c:pt>
                <c:pt idx="6">
                  <c:v>8.3341060000000002</c:v>
                </c:pt>
                <c:pt idx="7">
                  <c:v>8.990043</c:v>
                </c:pt>
                <c:pt idx="8">
                  <c:v>9.4116839999999993</c:v>
                </c:pt>
                <c:pt idx="9">
                  <c:v>9.4581400000000002</c:v>
                </c:pt>
              </c:numCache>
            </c:numRef>
          </c:val>
          <c:extLst>
            <c:ext xmlns:c16="http://schemas.microsoft.com/office/drawing/2014/chart" uri="{C3380CC4-5D6E-409C-BE32-E72D297353CC}">
              <c16:uniqueId val="{00000001-8730-445B-82D4-972BD860182F}"/>
            </c:ext>
          </c:extLst>
        </c:ser>
        <c:ser>
          <c:idx val="1"/>
          <c:order val="2"/>
          <c:tx>
            <c:strRef>
              <c:f>'Data Dia 32'!$C$8</c:f>
              <c:strCache>
                <c:ptCount val="1"/>
                <c:pt idx="0">
                  <c:v>Privat kapitalförsäkring</c:v>
                </c:pt>
              </c:strCache>
            </c:strRef>
          </c:tx>
          <c:spPr>
            <a:solidFill>
              <a:schemeClr val="accent3"/>
            </a:solidFill>
            <a:ln>
              <a:noFill/>
            </a:ln>
            <a:effectLst/>
          </c:spPr>
          <c:invertIfNegative val="0"/>
          <c:cat>
            <c:numRef>
              <c:f>'Data Dia 32'!$A$9:$A$18</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'Data Dia 32'!$C$9:$C$18</c:f>
              <c:numCache>
                <c:formatCode>#\ ##0.0</c:formatCode>
                <c:ptCount val="10"/>
                <c:pt idx="0">
                  <c:v>3.6040990000000002</c:v>
                </c:pt>
                <c:pt idx="1">
                  <c:v>5.8876689999999998</c:v>
                </c:pt>
                <c:pt idx="2">
                  <c:v>5.9065260000000004</c:v>
                </c:pt>
                <c:pt idx="3">
                  <c:v>5.8791799999999999</c:v>
                </c:pt>
                <c:pt idx="4">
                  <c:v>6.0303269999999998</c:v>
                </c:pt>
                <c:pt idx="5">
                  <c:v>5.7364290000000002</c:v>
                </c:pt>
                <c:pt idx="6">
                  <c:v>5.5726040000000001</c:v>
                </c:pt>
                <c:pt idx="7">
                  <c:v>5.9434290000000001</c:v>
                </c:pt>
                <c:pt idx="8">
                  <c:v>6.0231139999999996</c:v>
                </c:pt>
                <c:pt idx="9">
                  <c:v>5.665343</c:v>
                </c:pt>
              </c:numCache>
            </c:numRef>
          </c:val>
          <c:extLst>
            <c:ext xmlns:c16="http://schemas.microsoft.com/office/drawing/2014/chart" uri="{C3380CC4-5D6E-409C-BE32-E72D297353CC}">
              <c16:uniqueId val="{00000002-8730-445B-82D4-972BD860182F}"/>
            </c:ext>
          </c:extLst>
        </c:ser>
        <c:ser>
          <c:idx val="2"/>
          <c:order val="3"/>
          <c:tx>
            <c:strRef>
              <c:f>'Data Dia 32'!$D$8</c:f>
              <c:strCache>
                <c:ptCount val="1"/>
                <c:pt idx="0">
                  <c:v>Privat pensionsförsäkring</c:v>
                </c:pt>
              </c:strCache>
            </c:strRef>
          </c:tx>
          <c:spPr>
            <a:solidFill>
              <a:schemeClr val="accent4"/>
            </a:solidFill>
            <a:ln>
              <a:noFill/>
            </a:ln>
            <a:effectLst/>
          </c:spPr>
          <c:invertIfNegative val="0"/>
          <c:cat>
            <c:numRef>
              <c:f>'Data Dia 32'!$A$9:$A$18</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'Data Dia 32'!$D$9:$D$18</c:f>
              <c:numCache>
                <c:formatCode>#\ ##0.0</c:formatCode>
                <c:ptCount val="10"/>
                <c:pt idx="0">
                  <c:v>2.4456959999999999</c:v>
                </c:pt>
                <c:pt idx="1">
                  <c:v>2.3518020000000002</c:v>
                </c:pt>
                <c:pt idx="2">
                  <c:v>2.26512</c:v>
                </c:pt>
                <c:pt idx="3">
                  <c:v>2.1602169999999998</c:v>
                </c:pt>
                <c:pt idx="4">
                  <c:v>2.0817329999999998</c:v>
                </c:pt>
                <c:pt idx="5">
                  <c:v>1.979479</c:v>
                </c:pt>
                <c:pt idx="6">
                  <c:v>1.958232</c:v>
                </c:pt>
                <c:pt idx="7">
                  <c:v>1.8978600000000001</c:v>
                </c:pt>
                <c:pt idx="8">
                  <c:v>1.823531</c:v>
                </c:pt>
                <c:pt idx="9">
                  <c:v>1.7263120000000001</c:v>
                </c:pt>
              </c:numCache>
            </c:numRef>
          </c:val>
          <c:extLst>
            <c:ext xmlns:c16="http://schemas.microsoft.com/office/drawing/2014/chart" uri="{C3380CC4-5D6E-409C-BE32-E72D297353CC}">
              <c16:uniqueId val="{00000003-8730-445B-82D4-972BD860182F}"/>
            </c:ext>
          </c:extLst>
        </c:ser>
        <c:ser>
          <c:idx val="0"/>
          <c:order val="4"/>
          <c:tx>
            <c:strRef>
              <c:f>'Data Dia 32'!$B$8</c:f>
              <c:strCache>
                <c:ptCount val="1"/>
                <c:pt idx="0">
                  <c:v>Livförsäkring, övrigt</c:v>
                </c:pt>
              </c:strCache>
            </c:strRef>
          </c:tx>
          <c:spPr>
            <a:solidFill>
              <a:schemeClr val="bg1">
                <a:lumMod val="75000"/>
              </a:schemeClr>
            </a:solidFill>
            <a:ln>
              <a:noFill/>
            </a:ln>
            <a:effectLst/>
          </c:spPr>
          <c:invertIfNegative val="0"/>
          <c:cat>
            <c:numRef>
              <c:f>'Data Dia 32'!$A$9:$A$18</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'Data Dia 32'!$B$9:$B$18</c:f>
              <c:numCache>
                <c:formatCode>#\ ##0.0</c:formatCode>
                <c:ptCount val="10"/>
                <c:pt idx="0">
                  <c:v>15.748927999999999</c:v>
                </c:pt>
                <c:pt idx="1">
                  <c:v>14.633346</c:v>
                </c:pt>
                <c:pt idx="2">
                  <c:v>14.978128999999999</c:v>
                </c:pt>
                <c:pt idx="3">
                  <c:v>14.965536</c:v>
                </c:pt>
                <c:pt idx="4">
                  <c:v>14.953557999999999</c:v>
                </c:pt>
                <c:pt idx="5">
                  <c:v>15.183743</c:v>
                </c:pt>
                <c:pt idx="6">
                  <c:v>19.191236</c:v>
                </c:pt>
                <c:pt idx="7">
                  <c:v>19.261761</c:v>
                </c:pt>
                <c:pt idx="8">
                  <c:v>18.841913999999999</c:v>
                </c:pt>
                <c:pt idx="9">
                  <c:v>19.405525000000001</c:v>
                </c:pt>
              </c:numCache>
            </c:numRef>
          </c:val>
          <c:extLst>
            <c:ext xmlns:c16="http://schemas.microsoft.com/office/drawing/2014/chart" uri="{C3380CC4-5D6E-409C-BE32-E72D297353CC}">
              <c16:uniqueId val="{00000004-8730-445B-82D4-972BD860182F}"/>
            </c:ext>
          </c:extLst>
        </c:ser>
        <c:dLbls>
          <c:showLegendKey val="0"/>
          <c:showVal val="0"/>
          <c:showCatName val="0"/>
          <c:showSerName val="0"/>
          <c:showPercent val="0"/>
          <c:showBubbleSize val="0"/>
        </c:dLbls>
        <c:gapWidth val="80"/>
        <c:overlap val="100"/>
        <c:axId val="461517888"/>
        <c:axId val="461519136"/>
      </c:barChart>
      <c:catAx>
        <c:axId val="461517888"/>
        <c:scaling>
          <c:orientation val="minMax"/>
        </c:scaling>
        <c:delete val="0"/>
        <c:axPos val="b"/>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j-lt"/>
                <a:ea typeface="Roboto" panose="02000000000000000000" pitchFamily="2" charset="0"/>
                <a:cs typeface="+mn-cs"/>
              </a:defRPr>
            </a:pPr>
            <a:endParaRPr lang="sv-SE"/>
          </a:p>
        </c:txPr>
        <c:crossAx val="461519136"/>
        <c:crosses val="autoZero"/>
        <c:auto val="1"/>
        <c:lblAlgn val="ctr"/>
        <c:lblOffset val="100"/>
        <c:noMultiLvlLbl val="0"/>
      </c:catAx>
      <c:valAx>
        <c:axId val="46151913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solidFill>
              <a:schemeClr val="tx1"/>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j-lt"/>
                <a:ea typeface="Roboto" panose="02000000000000000000" pitchFamily="2" charset="0"/>
                <a:cs typeface="+mn-cs"/>
              </a:defRPr>
            </a:pPr>
            <a:endParaRPr lang="sv-SE"/>
          </a:p>
        </c:txPr>
        <c:crossAx val="461517888"/>
        <c:crosses val="autoZero"/>
        <c:crossBetween val="between"/>
      </c:valAx>
      <c:spPr>
        <a:noFill/>
        <a:ln>
          <a:noFill/>
        </a:ln>
        <a:effectLst/>
      </c:spPr>
    </c:plotArea>
    <c:legend>
      <c:legendPos val="b"/>
      <c:layout>
        <c:manualLayout>
          <c:xMode val="edge"/>
          <c:yMode val="edge"/>
          <c:x val="1.3599206349206354E-2"/>
          <c:y val="0.94784419482945748"/>
          <c:w val="0.97280158730158728"/>
          <c:h val="3.0988959659664674E-2"/>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j-lt"/>
              <a:ea typeface="Roboto" panose="02000000000000000000" pitchFamily="2" charset="0"/>
              <a:cs typeface="+mn-cs"/>
            </a:defRPr>
          </a:pPr>
          <a:endParaRPr lang="sv-S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sz="900">
          <a:solidFill>
            <a:sysClr val="windowText" lastClr="000000"/>
          </a:solidFill>
          <a:latin typeface="+mj-lt"/>
          <a:ea typeface="Roboto" panose="02000000000000000000" pitchFamily="2" charset="0"/>
        </a:defRPr>
      </a:pPr>
      <a:endParaRPr lang="sv-SE"/>
    </a:p>
  </c:txPr>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9731744148419813E-2"/>
          <c:y val="2.6164373460750047E-2"/>
          <c:w val="0.93818983928378819"/>
          <c:h val="0.86539477894077554"/>
        </c:manualLayout>
      </c:layout>
      <c:barChart>
        <c:barDir val="col"/>
        <c:grouping val="stacked"/>
        <c:varyColors val="0"/>
        <c:ser>
          <c:idx val="2"/>
          <c:order val="0"/>
          <c:tx>
            <c:strRef>
              <c:f>'Data Dia 33'!$B$7</c:f>
              <c:strCache>
                <c:ptCount val="1"/>
                <c:pt idx="0">
                  <c:v>Tjänstepension via valcentral</c:v>
                </c:pt>
              </c:strCache>
            </c:strRef>
          </c:tx>
          <c:spPr>
            <a:solidFill>
              <a:schemeClr val="accent1"/>
            </a:solidFill>
            <a:ln>
              <a:noFill/>
            </a:ln>
            <a:effectLst/>
          </c:spPr>
          <c:invertIfNegative val="0"/>
          <c:cat>
            <c:numRef>
              <c:f>'Data Dia 33'!$A$8:$A$17</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'Data Dia 33'!$B$8:$B$17</c:f>
              <c:numCache>
                <c:formatCode>#\ ##0.0</c:formatCode>
                <c:ptCount val="10"/>
                <c:pt idx="0">
                  <c:v>58.40851122854</c:v>
                </c:pt>
                <c:pt idx="1">
                  <c:v>62.518099890209996</c:v>
                </c:pt>
                <c:pt idx="2">
                  <c:v>69.54981143869999</c:v>
                </c:pt>
                <c:pt idx="3">
                  <c:v>74.266439977999994</c:v>
                </c:pt>
                <c:pt idx="4">
                  <c:v>77.527774434999998</c:v>
                </c:pt>
                <c:pt idx="5">
                  <c:v>85.951816163000004</c:v>
                </c:pt>
                <c:pt idx="6">
                  <c:v>92.760561297999999</c:v>
                </c:pt>
                <c:pt idx="7">
                  <c:v>108.549910204</c:v>
                </c:pt>
                <c:pt idx="8">
                  <c:v>137.268139714</c:v>
                </c:pt>
                <c:pt idx="9">
                  <c:v>122.272137563</c:v>
                </c:pt>
              </c:numCache>
            </c:numRef>
          </c:val>
          <c:extLst>
            <c:ext xmlns:c16="http://schemas.microsoft.com/office/drawing/2014/chart" uri="{C3380CC4-5D6E-409C-BE32-E72D297353CC}">
              <c16:uniqueId val="{00000000-7E50-46FE-A24F-5C53C8DAA751}"/>
            </c:ext>
          </c:extLst>
        </c:ser>
        <c:ser>
          <c:idx val="1"/>
          <c:order val="1"/>
          <c:tx>
            <c:strRef>
              <c:f>'Data Dia 33'!$C$7</c:f>
              <c:strCache>
                <c:ptCount val="1"/>
                <c:pt idx="0">
                  <c:v>Tjänstepension utanför valcentral</c:v>
                </c:pt>
              </c:strCache>
            </c:strRef>
          </c:tx>
          <c:spPr>
            <a:solidFill>
              <a:schemeClr val="accent2"/>
            </a:solidFill>
            <a:ln>
              <a:noFill/>
            </a:ln>
            <a:effectLst/>
          </c:spPr>
          <c:invertIfNegative val="0"/>
          <c:cat>
            <c:numRef>
              <c:f>'Data Dia 33'!$A$8:$A$17</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'Data Dia 33'!$C$8:$C$17</c:f>
              <c:numCache>
                <c:formatCode>#\ ##0.0</c:formatCode>
                <c:ptCount val="10"/>
                <c:pt idx="0">
                  <c:v>80.488634174520001</c:v>
                </c:pt>
                <c:pt idx="1">
                  <c:v>87.061687927459985</c:v>
                </c:pt>
                <c:pt idx="2">
                  <c:v>96.674983704480013</c:v>
                </c:pt>
                <c:pt idx="3">
                  <c:v>92.384760611999994</c:v>
                </c:pt>
                <c:pt idx="4">
                  <c:v>108.300307961</c:v>
                </c:pt>
                <c:pt idx="5">
                  <c:v>107.89738734700001</c:v>
                </c:pt>
                <c:pt idx="6">
                  <c:v>98.271935177000003</c:v>
                </c:pt>
                <c:pt idx="7">
                  <c:v>97.273525058999994</c:v>
                </c:pt>
                <c:pt idx="8">
                  <c:v>104.308986725</c:v>
                </c:pt>
                <c:pt idx="9">
                  <c:v>95.862520087999997</c:v>
                </c:pt>
              </c:numCache>
            </c:numRef>
          </c:val>
          <c:extLst>
            <c:ext xmlns:c16="http://schemas.microsoft.com/office/drawing/2014/chart" uri="{C3380CC4-5D6E-409C-BE32-E72D297353CC}">
              <c16:uniqueId val="{00000001-7E50-46FE-A24F-5C53C8DAA751}"/>
            </c:ext>
          </c:extLst>
        </c:ser>
        <c:ser>
          <c:idx val="6"/>
          <c:order val="2"/>
          <c:tx>
            <c:strRef>
              <c:f>'Data Dia 33'!$D$7</c:f>
              <c:strCache>
                <c:ptCount val="1"/>
                <c:pt idx="0">
                  <c:v>Privat kapitalförsäkring</c:v>
                </c:pt>
              </c:strCache>
            </c:strRef>
          </c:tx>
          <c:spPr>
            <a:solidFill>
              <a:schemeClr val="accent3"/>
            </a:solidFill>
            <a:ln>
              <a:noFill/>
            </a:ln>
            <a:effectLst/>
          </c:spPr>
          <c:invertIfNegative val="0"/>
          <c:cat>
            <c:numRef>
              <c:f>'Data Dia 33'!$A$8:$A$17</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'Data Dia 33'!$D$8:$D$17</c:f>
              <c:numCache>
                <c:formatCode>#\ ##0.0</c:formatCode>
                <c:ptCount val="10"/>
                <c:pt idx="0">
                  <c:v>57.842473822000002</c:v>
                </c:pt>
                <c:pt idx="1">
                  <c:v>69.823515463999996</c:v>
                </c:pt>
                <c:pt idx="2">
                  <c:v>74.305940253000003</c:v>
                </c:pt>
                <c:pt idx="3">
                  <c:v>87.670115659999993</c:v>
                </c:pt>
                <c:pt idx="4">
                  <c:v>107.917542113</c:v>
                </c:pt>
                <c:pt idx="5">
                  <c:v>202.82185866200001</c:v>
                </c:pt>
                <c:pt idx="6" formatCode="#,##0">
                  <c:v>153.465346434</c:v>
                </c:pt>
                <c:pt idx="7" formatCode="#,##0">
                  <c:v>134.87101266799999</c:v>
                </c:pt>
                <c:pt idx="8" formatCode="#,##0">
                  <c:v>180.22301024699999</c:v>
                </c:pt>
                <c:pt idx="9" formatCode="#,##0">
                  <c:v>217.208313782</c:v>
                </c:pt>
              </c:numCache>
            </c:numRef>
          </c:val>
          <c:extLst>
            <c:ext xmlns:c16="http://schemas.microsoft.com/office/drawing/2014/chart" uri="{C3380CC4-5D6E-409C-BE32-E72D297353CC}">
              <c16:uniqueId val="{00000002-7E50-46FE-A24F-5C53C8DAA751}"/>
            </c:ext>
          </c:extLst>
        </c:ser>
        <c:ser>
          <c:idx val="0"/>
          <c:order val="3"/>
          <c:tx>
            <c:strRef>
              <c:f>'Data Dia 33'!$E$7</c:f>
              <c:strCache>
                <c:ptCount val="1"/>
                <c:pt idx="0">
                  <c:v>Privat pensionsförsäkring</c:v>
                </c:pt>
              </c:strCache>
            </c:strRef>
          </c:tx>
          <c:spPr>
            <a:solidFill>
              <a:schemeClr val="accent4"/>
            </a:solidFill>
            <a:ln>
              <a:noFill/>
            </a:ln>
            <a:effectLst/>
          </c:spPr>
          <c:invertIfNegative val="0"/>
          <c:cat>
            <c:numRef>
              <c:f>'Data Dia 33'!$A$8:$A$17</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'Data Dia 33'!$E$8:$E$17</c:f>
              <c:numCache>
                <c:formatCode>#\ ##0.0</c:formatCode>
                <c:ptCount val="10"/>
                <c:pt idx="0">
                  <c:v>2.4194417798199996</c:v>
                </c:pt>
                <c:pt idx="1">
                  <c:v>2.1137191897299998</c:v>
                </c:pt>
                <c:pt idx="2">
                  <c:v>1.73988258372</c:v>
                </c:pt>
                <c:pt idx="3">
                  <c:v>1.7330866140000001</c:v>
                </c:pt>
                <c:pt idx="4">
                  <c:v>1.571306096</c:v>
                </c:pt>
                <c:pt idx="5">
                  <c:v>1.5752433640000001</c:v>
                </c:pt>
                <c:pt idx="6">
                  <c:v>1.385816403</c:v>
                </c:pt>
                <c:pt idx="7">
                  <c:v>1.3650628760000001</c:v>
                </c:pt>
                <c:pt idx="8">
                  <c:v>1.459892653</c:v>
                </c:pt>
                <c:pt idx="9">
                  <c:v>1.4148654570000001</c:v>
                </c:pt>
              </c:numCache>
            </c:numRef>
          </c:val>
          <c:extLst>
            <c:ext xmlns:c16="http://schemas.microsoft.com/office/drawing/2014/chart" uri="{C3380CC4-5D6E-409C-BE32-E72D297353CC}">
              <c16:uniqueId val="{00000003-7E50-46FE-A24F-5C53C8DAA751}"/>
            </c:ext>
          </c:extLst>
        </c:ser>
        <c:ser>
          <c:idx val="5"/>
          <c:order val="4"/>
          <c:tx>
            <c:strRef>
              <c:f>'Data Dia 33'!$F$7</c:f>
              <c:strCache>
                <c:ptCount val="1"/>
                <c:pt idx="0">
                  <c:v>Livförsäkring, övrigt</c:v>
                </c:pt>
              </c:strCache>
            </c:strRef>
          </c:tx>
          <c:spPr>
            <a:solidFill>
              <a:schemeClr val="bg1">
                <a:lumMod val="75000"/>
              </a:schemeClr>
            </a:solidFill>
            <a:ln>
              <a:noFill/>
            </a:ln>
            <a:effectLst/>
          </c:spPr>
          <c:invertIfNegative val="0"/>
          <c:cat>
            <c:numRef>
              <c:f>'Data Dia 33'!$A$8:$A$17</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'Data Dia 33'!$F$8:$F$17</c:f>
              <c:numCache>
                <c:formatCode>#\ ##0.0</c:formatCode>
                <c:ptCount val="10"/>
                <c:pt idx="0">
                  <c:v>8.4861369710000005</c:v>
                </c:pt>
                <c:pt idx="1">
                  <c:v>9.2739933160000003</c:v>
                </c:pt>
                <c:pt idx="2">
                  <c:v>10.091682828</c:v>
                </c:pt>
                <c:pt idx="3">
                  <c:v>11.440484054000001</c:v>
                </c:pt>
                <c:pt idx="4">
                  <c:v>11.499502809000001</c:v>
                </c:pt>
                <c:pt idx="5">
                  <c:v>11.668913168</c:v>
                </c:pt>
                <c:pt idx="6">
                  <c:v>12.196506842</c:v>
                </c:pt>
                <c:pt idx="7">
                  <c:v>16.732390047999999</c:v>
                </c:pt>
                <c:pt idx="8">
                  <c:v>16.355175428961001</c:v>
                </c:pt>
                <c:pt idx="9">
                  <c:v>16.482133950762002</c:v>
                </c:pt>
              </c:numCache>
            </c:numRef>
          </c:val>
          <c:extLst>
            <c:ext xmlns:c16="http://schemas.microsoft.com/office/drawing/2014/chart" uri="{C3380CC4-5D6E-409C-BE32-E72D297353CC}">
              <c16:uniqueId val="{00000004-7E50-46FE-A24F-5C53C8DAA751}"/>
            </c:ext>
          </c:extLst>
        </c:ser>
        <c:dLbls>
          <c:showLegendKey val="0"/>
          <c:showVal val="0"/>
          <c:showCatName val="0"/>
          <c:showSerName val="0"/>
          <c:showPercent val="0"/>
          <c:showBubbleSize val="0"/>
        </c:dLbls>
        <c:gapWidth val="80"/>
        <c:overlap val="100"/>
        <c:axId val="670634639"/>
        <c:axId val="670639631"/>
      </c:barChart>
      <c:catAx>
        <c:axId val="670634639"/>
        <c:scaling>
          <c:orientation val="minMax"/>
        </c:scaling>
        <c:delete val="0"/>
        <c:axPos val="b"/>
        <c:numFmt formatCode="General" sourceLinked="1"/>
        <c:majorTickMark val="none"/>
        <c:minorTickMark val="none"/>
        <c:tickLblPos val="nextTo"/>
        <c:spPr>
          <a:noFill/>
          <a:ln w="6350"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Roboto" panose="02000000000000000000" pitchFamily="2" charset="0"/>
                <a:cs typeface="Verdana" panose="020B0604030504040204" pitchFamily="34" charset="0"/>
              </a:defRPr>
            </a:pPr>
            <a:endParaRPr lang="sv-SE"/>
          </a:p>
        </c:txPr>
        <c:crossAx val="670639631"/>
        <c:crosses val="autoZero"/>
        <c:auto val="1"/>
        <c:lblAlgn val="ctr"/>
        <c:lblOffset val="100"/>
        <c:noMultiLvlLbl val="0"/>
      </c:catAx>
      <c:valAx>
        <c:axId val="670639631"/>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out"/>
        <c:minorTickMark val="none"/>
        <c:tickLblPos val="nextTo"/>
        <c:spPr>
          <a:noFill/>
          <a:ln w="6350">
            <a:solidFill>
              <a:schemeClr val="tx1"/>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Roboto" panose="02000000000000000000" pitchFamily="2" charset="0"/>
                <a:cs typeface="Verdana" panose="020B0604030504040204" pitchFamily="34" charset="0"/>
              </a:defRPr>
            </a:pPr>
            <a:endParaRPr lang="sv-SE"/>
          </a:p>
        </c:txPr>
        <c:crossAx val="670634639"/>
        <c:crosses val="autoZero"/>
        <c:crossBetween val="between"/>
      </c:valAx>
      <c:spPr>
        <a:noFill/>
        <a:ln>
          <a:noFill/>
        </a:ln>
        <a:effectLst/>
      </c:spPr>
    </c:plotArea>
    <c:legend>
      <c:legendPos val="b"/>
      <c:layout>
        <c:manualLayout>
          <c:xMode val="edge"/>
          <c:yMode val="edge"/>
          <c:x val="0"/>
          <c:y val="0.9351658699368095"/>
          <c:w val="1"/>
          <c:h val="6.4834130063190512E-2"/>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Roboto" panose="02000000000000000000" pitchFamily="2" charset="0"/>
              <a:cs typeface="Verdana" panose="020B0604030504040204" pitchFamily="34" charset="0"/>
            </a:defRPr>
          </a:pPr>
          <a:endParaRPr lang="sv-SE"/>
        </a:p>
      </c:txPr>
    </c:legend>
    <c:plotVisOnly val="1"/>
    <c:dispBlanksAs val="gap"/>
    <c:showDLblsOverMax val="0"/>
  </c:chart>
  <c:spPr>
    <a:noFill/>
    <a:ln w="9525" cap="flat" cmpd="sng" algn="ctr">
      <a:noFill/>
      <a:round/>
    </a:ln>
    <a:effectLst/>
  </c:spPr>
  <c:txPr>
    <a:bodyPr/>
    <a:lstStyle/>
    <a:p>
      <a:pPr>
        <a:defRPr sz="900">
          <a:solidFill>
            <a:sysClr val="windowText" lastClr="000000"/>
          </a:solidFill>
          <a:latin typeface="+mn-lt"/>
          <a:ea typeface="Roboto" panose="02000000000000000000" pitchFamily="2" charset="0"/>
          <a:cs typeface="Verdana" panose="020B0604030504040204" pitchFamily="34" charset="0"/>
        </a:defRPr>
      </a:pPr>
      <a:endParaRPr lang="sv-SE"/>
    </a:p>
  </c:txPr>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4.776601348521016E-2"/>
          <c:y val="3.5427222222222221E-2"/>
          <c:w val="0.90908790849673182"/>
          <c:h val="0.85402356440071625"/>
        </c:manualLayout>
      </c:layout>
      <c:barChart>
        <c:barDir val="col"/>
        <c:grouping val="stacked"/>
        <c:varyColors val="0"/>
        <c:ser>
          <c:idx val="0"/>
          <c:order val="0"/>
          <c:tx>
            <c:strRef>
              <c:f>'Data Dia 34'!$B$10</c:f>
              <c:strCache>
                <c:ptCount val="1"/>
                <c:pt idx="0">
                  <c:v>Tjänstepension, traditionell försäkring</c:v>
                </c:pt>
              </c:strCache>
            </c:strRef>
          </c:tx>
          <c:spPr>
            <a:solidFill>
              <a:srgbClr val="6679BB"/>
            </a:solidFill>
            <a:ln>
              <a:noFill/>
            </a:ln>
            <a:effectLst/>
          </c:spPr>
          <c:invertIfNegative val="0"/>
          <c:cat>
            <c:numRef>
              <c:f>'Data Dia 34'!$A$11:$A$20</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'Data Dia 34'!$B$11:$B$20</c:f>
              <c:numCache>
                <c:formatCode>General</c:formatCode>
                <c:ptCount val="10"/>
                <c:pt idx="0">
                  <c:v>68.564269527999997</c:v>
                </c:pt>
                <c:pt idx="1">
                  <c:v>70.625700391000009</c:v>
                </c:pt>
                <c:pt idx="2">
                  <c:v>73.224929248999999</c:v>
                </c:pt>
                <c:pt idx="3">
                  <c:v>77.292097585999997</c:v>
                </c:pt>
                <c:pt idx="4">
                  <c:v>81.661022934000002</c:v>
                </c:pt>
                <c:pt idx="5">
                  <c:v>91.765537445999996</c:v>
                </c:pt>
                <c:pt idx="6">
                  <c:v>100.63006179200001</c:v>
                </c:pt>
                <c:pt idx="7">
                  <c:v>100.05082906200001</c:v>
                </c:pt>
                <c:pt idx="8">
                  <c:v>103.75865521600001</c:v>
                </c:pt>
                <c:pt idx="9">
                  <c:v>104.598368361</c:v>
                </c:pt>
              </c:numCache>
            </c:numRef>
          </c:val>
          <c:extLst>
            <c:ext xmlns:c16="http://schemas.microsoft.com/office/drawing/2014/chart" uri="{C3380CC4-5D6E-409C-BE32-E72D297353CC}">
              <c16:uniqueId val="{00000000-3882-48C6-8567-190C2BEDB603}"/>
            </c:ext>
          </c:extLst>
        </c:ser>
        <c:ser>
          <c:idx val="2"/>
          <c:order val="1"/>
          <c:tx>
            <c:strRef>
              <c:f>'Data Dia 34'!$D$10</c:f>
              <c:strCache>
                <c:ptCount val="1"/>
                <c:pt idx="0">
                  <c:v>Tjänstepension, fondförsäkring</c:v>
                </c:pt>
              </c:strCache>
            </c:strRef>
          </c:tx>
          <c:spPr>
            <a:solidFill>
              <a:srgbClr val="BBC6E5"/>
            </a:solidFill>
            <a:ln>
              <a:noFill/>
            </a:ln>
            <a:effectLst/>
          </c:spPr>
          <c:invertIfNegative val="0"/>
          <c:cat>
            <c:numRef>
              <c:f>'Data Dia 34'!$A$11:$A$20</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'Data Dia 34'!$D$11:$D$20</c:f>
              <c:numCache>
                <c:formatCode>General</c:formatCode>
                <c:ptCount val="10"/>
                <c:pt idx="0">
                  <c:v>11.823267362999999</c:v>
                </c:pt>
                <c:pt idx="1">
                  <c:v>14.202259588</c:v>
                </c:pt>
                <c:pt idx="2">
                  <c:v>14.986210156</c:v>
                </c:pt>
                <c:pt idx="3">
                  <c:v>17.183079676999998</c:v>
                </c:pt>
                <c:pt idx="4">
                  <c:v>20.344087726000001</c:v>
                </c:pt>
                <c:pt idx="5">
                  <c:v>25.047123239000001</c:v>
                </c:pt>
                <c:pt idx="6">
                  <c:v>26.869051745</c:v>
                </c:pt>
                <c:pt idx="7">
                  <c:v>29.477578166000001</c:v>
                </c:pt>
                <c:pt idx="8">
                  <c:v>35.718545769000002</c:v>
                </c:pt>
                <c:pt idx="9">
                  <c:v>39.428206860000003</c:v>
                </c:pt>
              </c:numCache>
            </c:numRef>
          </c:val>
          <c:extLst>
            <c:ext xmlns:c16="http://schemas.microsoft.com/office/drawing/2014/chart" uri="{C3380CC4-5D6E-409C-BE32-E72D297353CC}">
              <c16:uniqueId val="{00000001-3882-48C6-8567-190C2BEDB603}"/>
            </c:ext>
          </c:extLst>
        </c:ser>
        <c:ser>
          <c:idx val="1"/>
          <c:order val="2"/>
          <c:tx>
            <c:strRef>
              <c:f>'Data Dia 34'!$C$10</c:f>
              <c:strCache>
                <c:ptCount val="1"/>
                <c:pt idx="0">
                  <c:v>Tjänstepension, depåförsäkring</c:v>
                </c:pt>
              </c:strCache>
            </c:strRef>
          </c:tx>
          <c:spPr>
            <a:solidFill>
              <a:srgbClr val="6679BB">
                <a:lumMod val="20000"/>
                <a:lumOff val="80000"/>
              </a:srgbClr>
            </a:solidFill>
            <a:ln>
              <a:noFill/>
            </a:ln>
            <a:effectLst/>
          </c:spPr>
          <c:invertIfNegative val="0"/>
          <c:cat>
            <c:numRef>
              <c:f>'Data Dia 34'!$A$11:$A$20</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'Data Dia 34'!$C$11:$C$20</c:f>
              <c:numCache>
                <c:formatCode>General</c:formatCode>
                <c:ptCount val="10"/>
                <c:pt idx="0">
                  <c:v>3.76197866</c:v>
                </c:pt>
                <c:pt idx="1">
                  <c:v>5.9012626639999999</c:v>
                </c:pt>
                <c:pt idx="2">
                  <c:v>5.9080113450000002</c:v>
                </c:pt>
                <c:pt idx="3">
                  <c:v>2.6793712080000001</c:v>
                </c:pt>
                <c:pt idx="4">
                  <c:v>3.7921115310000002</c:v>
                </c:pt>
                <c:pt idx="5">
                  <c:v>5.3515218129999997</c:v>
                </c:pt>
                <c:pt idx="6">
                  <c:v>6.7640446269999996</c:v>
                </c:pt>
                <c:pt idx="7">
                  <c:v>5.1911632330000002</c:v>
                </c:pt>
                <c:pt idx="8">
                  <c:v>0.82094335799999996</c:v>
                </c:pt>
                <c:pt idx="9">
                  <c:v>1.044378365</c:v>
                </c:pt>
              </c:numCache>
            </c:numRef>
          </c:val>
          <c:extLst>
            <c:ext xmlns:c16="http://schemas.microsoft.com/office/drawing/2014/chart" uri="{C3380CC4-5D6E-409C-BE32-E72D297353CC}">
              <c16:uniqueId val="{00000002-3882-48C6-8567-190C2BEDB603}"/>
            </c:ext>
          </c:extLst>
        </c:ser>
        <c:ser>
          <c:idx val="3"/>
          <c:order val="3"/>
          <c:tx>
            <c:strRef>
              <c:f>'Data Dia 34'!$E$10</c:f>
              <c:strCache>
                <c:ptCount val="1"/>
                <c:pt idx="0">
                  <c:v>Tjänstepension, ej fördelningsbart</c:v>
                </c:pt>
              </c:strCache>
            </c:strRef>
          </c:tx>
          <c:spPr>
            <a:solidFill>
              <a:sysClr val="window" lastClr="FFFFFF">
                <a:lumMod val="75000"/>
              </a:sysClr>
            </a:solidFill>
            <a:ln>
              <a:noFill/>
            </a:ln>
            <a:effectLst/>
          </c:spPr>
          <c:invertIfNegative val="0"/>
          <c:cat>
            <c:numRef>
              <c:f>'Data Dia 34'!$A$11:$A$20</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'Data Dia 34'!$E$11:$E$20</c:f>
              <c:numCache>
                <c:formatCode>General</c:formatCode>
                <c:ptCount val="10"/>
                <c:pt idx="0">
                  <c:v>3.5699310000000044</c:v>
                </c:pt>
                <c:pt idx="1">
                  <c:v>3.7087556649999955</c:v>
                </c:pt>
                <c:pt idx="2">
                  <c:v>4.1877148060000096</c:v>
                </c:pt>
                <c:pt idx="3">
                  <c:v>4.4593689999999944</c:v>
                </c:pt>
                <c:pt idx="4">
                  <c:v>3.0397809999999938</c:v>
                </c:pt>
                <c:pt idx="5">
                  <c:v>3.3607562099999964</c:v>
                </c:pt>
                <c:pt idx="6">
                  <c:v>4.3309564909999922</c:v>
                </c:pt>
                <c:pt idx="7">
                  <c:v>10.148136110999996</c:v>
                </c:pt>
                <c:pt idx="8">
                  <c:v>12.215508428999991</c:v>
                </c:pt>
                <c:pt idx="9">
                  <c:v>13.498883889000012</c:v>
                </c:pt>
              </c:numCache>
            </c:numRef>
          </c:val>
          <c:extLst>
            <c:ext xmlns:c16="http://schemas.microsoft.com/office/drawing/2014/chart" uri="{C3380CC4-5D6E-409C-BE32-E72D297353CC}">
              <c16:uniqueId val="{00000003-3882-48C6-8567-190C2BEDB603}"/>
            </c:ext>
          </c:extLst>
        </c:ser>
        <c:ser>
          <c:idx val="4"/>
          <c:order val="4"/>
          <c:tx>
            <c:strRef>
              <c:f>'Data Dia 34'!$F$10</c:f>
              <c:strCache>
                <c:ptCount val="1"/>
                <c:pt idx="0">
                  <c:v>Livförsäkring, övrigt</c:v>
                </c:pt>
              </c:strCache>
            </c:strRef>
          </c:tx>
          <c:spPr>
            <a:solidFill>
              <a:srgbClr val="FFD478"/>
            </a:solidFill>
            <a:ln>
              <a:noFill/>
            </a:ln>
            <a:effectLst/>
          </c:spPr>
          <c:invertIfNegative val="0"/>
          <c:cat>
            <c:numRef>
              <c:f>'Data Dia 34'!$A$11:$A$20</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'Data Dia 34'!$F$11:$F$20</c:f>
              <c:numCache>
                <c:formatCode>General</c:formatCode>
                <c:ptCount val="10"/>
                <c:pt idx="0">
                  <c:v>77.030051350541001</c:v>
                </c:pt>
                <c:pt idx="1">
                  <c:v>84.223117141396003</c:v>
                </c:pt>
                <c:pt idx="2">
                  <c:v>89.28564858173371</c:v>
                </c:pt>
                <c:pt idx="3">
                  <c:v>96.749173461810003</c:v>
                </c:pt>
                <c:pt idx="4">
                  <c:v>108.862978958</c:v>
                </c:pt>
                <c:pt idx="5">
                  <c:v>121.639478813</c:v>
                </c:pt>
                <c:pt idx="6">
                  <c:v>129.03963403899999</c:v>
                </c:pt>
                <c:pt idx="7">
                  <c:v>133.71319790999999</c:v>
                </c:pt>
                <c:pt idx="8">
                  <c:v>147.03888578206201</c:v>
                </c:pt>
                <c:pt idx="9">
                  <c:v>160.67310399158001</c:v>
                </c:pt>
              </c:numCache>
            </c:numRef>
          </c:val>
          <c:extLst>
            <c:ext xmlns:c16="http://schemas.microsoft.com/office/drawing/2014/chart" uri="{C3380CC4-5D6E-409C-BE32-E72D297353CC}">
              <c16:uniqueId val="{00000004-3882-48C6-8567-190C2BEDB603}"/>
            </c:ext>
          </c:extLst>
        </c:ser>
        <c:dLbls>
          <c:showLegendKey val="0"/>
          <c:showVal val="0"/>
          <c:showCatName val="0"/>
          <c:showSerName val="0"/>
          <c:showPercent val="0"/>
          <c:showBubbleSize val="0"/>
        </c:dLbls>
        <c:gapWidth val="80"/>
        <c:overlap val="100"/>
        <c:axId val="533070608"/>
        <c:axId val="533070936"/>
      </c:barChart>
      <c:catAx>
        <c:axId val="533070608"/>
        <c:scaling>
          <c:orientation val="minMax"/>
        </c:scaling>
        <c:delete val="0"/>
        <c:axPos val="b"/>
        <c:numFmt formatCode="General" sourceLinked="1"/>
        <c:majorTickMark val="none"/>
        <c:minorTickMark val="none"/>
        <c:tickLblPos val="low"/>
        <c:spPr>
          <a:noFill/>
          <a:ln w="9525"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Roboto" panose="02000000000000000000" pitchFamily="2" charset="0"/>
                <a:cs typeface="+mn-cs"/>
              </a:defRPr>
            </a:pPr>
            <a:endParaRPr lang="sv-SE"/>
          </a:p>
        </c:txPr>
        <c:crossAx val="533070936"/>
        <c:crosses val="autoZero"/>
        <c:auto val="1"/>
        <c:lblAlgn val="ctr"/>
        <c:lblOffset val="100"/>
        <c:noMultiLvlLbl val="0"/>
      </c:catAx>
      <c:valAx>
        <c:axId val="53307093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out"/>
        <c:minorTickMark val="none"/>
        <c:tickLblPos val="nextTo"/>
        <c:spPr>
          <a:noFill/>
          <a:ln>
            <a:solidFill>
              <a:sysClr val="windowText" lastClr="000000"/>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Roboto" panose="02000000000000000000" pitchFamily="2" charset="0"/>
                <a:cs typeface="+mn-cs"/>
              </a:defRPr>
            </a:pPr>
            <a:endParaRPr lang="sv-SE"/>
          </a:p>
        </c:txPr>
        <c:crossAx val="533070608"/>
        <c:crosses val="autoZero"/>
        <c:crossBetween val="between"/>
      </c:valAx>
      <c:spPr>
        <a:noFill/>
        <a:ln>
          <a:noFill/>
        </a:ln>
        <a:effectLst/>
      </c:spPr>
    </c:plotArea>
    <c:legend>
      <c:legendPos val="b"/>
      <c:layout>
        <c:manualLayout>
          <c:xMode val="edge"/>
          <c:yMode val="edge"/>
          <c:x val="2.7318614891299345E-2"/>
          <c:y val="0.93213073222180121"/>
          <c:w val="0.95055851322256169"/>
          <c:h val="4.4680762669179912E-2"/>
        </c:manualLayout>
      </c:layout>
      <c:overlay val="1"/>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Roboto" panose="02000000000000000000" pitchFamily="2" charset="0"/>
              <a:cs typeface="+mn-cs"/>
            </a:defRPr>
          </a:pPr>
          <a:endParaRPr lang="sv-SE"/>
        </a:p>
      </c:txPr>
    </c:legend>
    <c:plotVisOnly val="1"/>
    <c:dispBlanksAs val="gap"/>
    <c:showDLblsOverMax val="0"/>
  </c:chart>
  <c:spPr>
    <a:noFill/>
    <a:ln w="9525" cap="flat" cmpd="sng" algn="ctr">
      <a:noFill/>
      <a:round/>
    </a:ln>
    <a:effectLst/>
  </c:spPr>
  <c:txPr>
    <a:bodyPr/>
    <a:lstStyle/>
    <a:p>
      <a:pPr>
        <a:defRPr sz="900">
          <a:solidFill>
            <a:sysClr val="windowText" lastClr="000000"/>
          </a:solidFill>
          <a:latin typeface="+mn-lt"/>
          <a:ea typeface="Roboto" panose="02000000000000000000" pitchFamily="2" charset="0"/>
        </a:defRPr>
      </a:pPr>
      <a:endParaRPr lang="sv-SE"/>
    </a:p>
  </c:txPr>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4538345378060618E-2"/>
          <c:y val="2.080219559912342E-2"/>
          <c:w val="0.90108219178082194"/>
          <c:h val="0.86208703001255804"/>
        </c:manualLayout>
      </c:layout>
      <c:barChart>
        <c:barDir val="col"/>
        <c:grouping val="stacked"/>
        <c:varyColors val="0"/>
        <c:ser>
          <c:idx val="2"/>
          <c:order val="0"/>
          <c:tx>
            <c:strRef>
              <c:f>'Data Dia 35'!$B$12</c:f>
              <c:strCache>
                <c:ptCount val="1"/>
                <c:pt idx="0">
                  <c:v>Inkomstpension</c:v>
                </c:pt>
              </c:strCache>
            </c:strRef>
          </c:tx>
          <c:spPr>
            <a:solidFill>
              <a:schemeClr val="accent1"/>
            </a:solidFill>
            <a:ln>
              <a:noFill/>
            </a:ln>
            <a:effectLst/>
          </c:spPr>
          <c:invertIfNegative val="0"/>
          <c:cat>
            <c:numRef>
              <c:f>'Data Dia 35'!$A$13:$A$31</c:f>
              <c:numCache>
                <c:formatCode>General</c:formatCode>
                <c:ptCount val="19"/>
                <c:pt idx="0">
                  <c:v>2006</c:v>
                </c:pt>
                <c:pt idx="1">
                  <c:v>2007</c:v>
                </c:pt>
                <c:pt idx="2">
                  <c:v>2008</c:v>
                </c:pt>
                <c:pt idx="3">
                  <c:v>2009</c:v>
                </c:pt>
                <c:pt idx="4">
                  <c:v>2010</c:v>
                </c:pt>
                <c:pt idx="5">
                  <c:v>2011</c:v>
                </c:pt>
                <c:pt idx="6">
                  <c:v>2012</c:v>
                </c:pt>
                <c:pt idx="7">
                  <c:v>2013</c:v>
                </c:pt>
                <c:pt idx="8">
                  <c:v>2014</c:v>
                </c:pt>
                <c:pt idx="9">
                  <c:v>2015</c:v>
                </c:pt>
                <c:pt idx="10">
                  <c:v>2016</c:v>
                </c:pt>
                <c:pt idx="11">
                  <c:v>2017</c:v>
                </c:pt>
                <c:pt idx="12">
                  <c:v>2018</c:v>
                </c:pt>
                <c:pt idx="13">
                  <c:v>2019</c:v>
                </c:pt>
                <c:pt idx="14">
                  <c:v>2020</c:v>
                </c:pt>
                <c:pt idx="15">
                  <c:v>2021</c:v>
                </c:pt>
                <c:pt idx="16">
                  <c:v>2022</c:v>
                </c:pt>
                <c:pt idx="17">
                  <c:v>2023</c:v>
                </c:pt>
                <c:pt idx="18">
                  <c:v>2024</c:v>
                </c:pt>
              </c:numCache>
            </c:numRef>
          </c:cat>
          <c:val>
            <c:numRef>
              <c:f>'Data Dia 35'!$B$13:$B$31</c:f>
              <c:numCache>
                <c:formatCode>#\ ##0.0</c:formatCode>
                <c:ptCount val="19"/>
                <c:pt idx="0">
                  <c:v>176.15600000000001</c:v>
                </c:pt>
                <c:pt idx="1">
                  <c:v>185.65299999999999</c:v>
                </c:pt>
                <c:pt idx="2">
                  <c:v>200.01400000000001</c:v>
                </c:pt>
                <c:pt idx="3">
                  <c:v>218.24199999999999</c:v>
                </c:pt>
                <c:pt idx="4">
                  <c:v>220.203</c:v>
                </c:pt>
                <c:pt idx="5">
                  <c:v>219.68199999999999</c:v>
                </c:pt>
                <c:pt idx="6">
                  <c:v>236.03899999999999</c:v>
                </c:pt>
                <c:pt idx="7">
                  <c:v>253.96600000000001</c:v>
                </c:pt>
                <c:pt idx="8">
                  <c:v>255.11099999999999</c:v>
                </c:pt>
                <c:pt idx="9">
                  <c:v>267.577</c:v>
                </c:pt>
                <c:pt idx="10">
                  <c:v>282.38400000000001</c:v>
                </c:pt>
                <c:pt idx="11">
                  <c:v>296.00099999999998</c:v>
                </c:pt>
                <c:pt idx="12">
                  <c:v>304.44400000000002</c:v>
                </c:pt>
                <c:pt idx="13">
                  <c:v>314.72399999999999</c:v>
                </c:pt>
                <c:pt idx="14">
                  <c:v>326.26600000000002</c:v>
                </c:pt>
                <c:pt idx="15">
                  <c:v>331.54500000000002</c:v>
                </c:pt>
                <c:pt idx="16">
                  <c:v>345</c:v>
                </c:pt>
                <c:pt idx="17">
                  <c:v>358.21</c:v>
                </c:pt>
                <c:pt idx="18" formatCode="0.0">
                  <c:v>363</c:v>
                </c:pt>
              </c:numCache>
            </c:numRef>
          </c:val>
          <c:extLst>
            <c:ext xmlns:c16="http://schemas.microsoft.com/office/drawing/2014/chart" uri="{C3380CC4-5D6E-409C-BE32-E72D297353CC}">
              <c16:uniqueId val="{00000000-5951-4C63-8D98-D68E445520D1}"/>
            </c:ext>
          </c:extLst>
        </c:ser>
        <c:ser>
          <c:idx val="0"/>
          <c:order val="1"/>
          <c:tx>
            <c:strRef>
              <c:f>'Data Dia 35'!$C$12</c:f>
              <c:strCache>
                <c:ptCount val="1"/>
                <c:pt idx="0">
                  <c:v>Premiepension</c:v>
                </c:pt>
              </c:strCache>
            </c:strRef>
          </c:tx>
          <c:spPr>
            <a:solidFill>
              <a:schemeClr val="accent2"/>
            </a:solidFill>
            <a:ln>
              <a:noFill/>
            </a:ln>
            <a:effectLst/>
          </c:spPr>
          <c:invertIfNegative val="0"/>
          <c:cat>
            <c:numRef>
              <c:f>'Data Dia 35'!$A$13:$A$31</c:f>
              <c:numCache>
                <c:formatCode>General</c:formatCode>
                <c:ptCount val="19"/>
                <c:pt idx="0">
                  <c:v>2006</c:v>
                </c:pt>
                <c:pt idx="1">
                  <c:v>2007</c:v>
                </c:pt>
                <c:pt idx="2">
                  <c:v>2008</c:v>
                </c:pt>
                <c:pt idx="3">
                  <c:v>2009</c:v>
                </c:pt>
                <c:pt idx="4">
                  <c:v>2010</c:v>
                </c:pt>
                <c:pt idx="5">
                  <c:v>2011</c:v>
                </c:pt>
                <c:pt idx="6">
                  <c:v>2012</c:v>
                </c:pt>
                <c:pt idx="7">
                  <c:v>2013</c:v>
                </c:pt>
                <c:pt idx="8">
                  <c:v>2014</c:v>
                </c:pt>
                <c:pt idx="9">
                  <c:v>2015</c:v>
                </c:pt>
                <c:pt idx="10">
                  <c:v>2016</c:v>
                </c:pt>
                <c:pt idx="11">
                  <c:v>2017</c:v>
                </c:pt>
                <c:pt idx="12">
                  <c:v>2018</c:v>
                </c:pt>
                <c:pt idx="13">
                  <c:v>2019</c:v>
                </c:pt>
                <c:pt idx="14">
                  <c:v>2020</c:v>
                </c:pt>
                <c:pt idx="15">
                  <c:v>2021</c:v>
                </c:pt>
                <c:pt idx="16">
                  <c:v>2022</c:v>
                </c:pt>
                <c:pt idx="17">
                  <c:v>2023</c:v>
                </c:pt>
                <c:pt idx="18">
                  <c:v>2024</c:v>
                </c:pt>
              </c:numCache>
            </c:numRef>
          </c:cat>
          <c:val>
            <c:numRef>
              <c:f>'Data Dia 35'!$C$13:$C$31</c:f>
              <c:numCache>
                <c:formatCode>#\ ##0.0</c:formatCode>
                <c:ptCount val="19"/>
                <c:pt idx="0">
                  <c:v>0.23200000000000001</c:v>
                </c:pt>
                <c:pt idx="1">
                  <c:v>0.45600000000000002</c:v>
                </c:pt>
                <c:pt idx="2">
                  <c:v>0.80800000000000005</c:v>
                </c:pt>
                <c:pt idx="3">
                  <c:v>0.83</c:v>
                </c:pt>
                <c:pt idx="4">
                  <c:v>1.365</c:v>
                </c:pt>
                <c:pt idx="5">
                  <c:v>1.9059999999999999</c:v>
                </c:pt>
                <c:pt idx="6">
                  <c:v>2.2989999999999999</c:v>
                </c:pt>
                <c:pt idx="7">
                  <c:v>3.1970000000000001</c:v>
                </c:pt>
                <c:pt idx="8">
                  <c:v>4.4560000000000004</c:v>
                </c:pt>
                <c:pt idx="9">
                  <c:v>5.5570000000000004</c:v>
                </c:pt>
                <c:pt idx="10">
                  <c:v>6.9619999999999997</c:v>
                </c:pt>
                <c:pt idx="11">
                  <c:v>8.5850000000000009</c:v>
                </c:pt>
                <c:pt idx="12">
                  <c:v>9.5370000000000008</c:v>
                </c:pt>
                <c:pt idx="13">
                  <c:v>10.942</c:v>
                </c:pt>
                <c:pt idx="14">
                  <c:v>14.028</c:v>
                </c:pt>
                <c:pt idx="15">
                  <c:v>16.61</c:v>
                </c:pt>
                <c:pt idx="16">
                  <c:v>22</c:v>
                </c:pt>
                <c:pt idx="17">
                  <c:v>21.643999999999998</c:v>
                </c:pt>
                <c:pt idx="18" formatCode="General">
                  <c:v>27</c:v>
                </c:pt>
              </c:numCache>
            </c:numRef>
          </c:val>
          <c:extLst>
            <c:ext xmlns:c16="http://schemas.microsoft.com/office/drawing/2014/chart" uri="{C3380CC4-5D6E-409C-BE32-E72D297353CC}">
              <c16:uniqueId val="{00000001-5951-4C63-8D98-D68E445520D1}"/>
            </c:ext>
          </c:extLst>
        </c:ser>
        <c:ser>
          <c:idx val="1"/>
          <c:order val="2"/>
          <c:tx>
            <c:strRef>
              <c:f>'Data Dia 35'!$D$12</c:f>
              <c:strCache>
                <c:ptCount val="1"/>
                <c:pt idx="0">
                  <c:v>Tjänstepension</c:v>
                </c:pt>
              </c:strCache>
            </c:strRef>
          </c:tx>
          <c:spPr>
            <a:solidFill>
              <a:schemeClr val="accent3"/>
            </a:solidFill>
            <a:ln>
              <a:noFill/>
            </a:ln>
            <a:effectLst/>
          </c:spPr>
          <c:invertIfNegative val="0"/>
          <c:cat>
            <c:numRef>
              <c:f>'Data Dia 35'!$A$13:$A$31</c:f>
              <c:numCache>
                <c:formatCode>General</c:formatCode>
                <c:ptCount val="19"/>
                <c:pt idx="0">
                  <c:v>2006</c:v>
                </c:pt>
                <c:pt idx="1">
                  <c:v>2007</c:v>
                </c:pt>
                <c:pt idx="2">
                  <c:v>2008</c:v>
                </c:pt>
                <c:pt idx="3">
                  <c:v>2009</c:v>
                </c:pt>
                <c:pt idx="4">
                  <c:v>2010</c:v>
                </c:pt>
                <c:pt idx="5">
                  <c:v>2011</c:v>
                </c:pt>
                <c:pt idx="6">
                  <c:v>2012</c:v>
                </c:pt>
                <c:pt idx="7">
                  <c:v>2013</c:v>
                </c:pt>
                <c:pt idx="8">
                  <c:v>2014</c:v>
                </c:pt>
                <c:pt idx="9">
                  <c:v>2015</c:v>
                </c:pt>
                <c:pt idx="10">
                  <c:v>2016</c:v>
                </c:pt>
                <c:pt idx="11">
                  <c:v>2017</c:v>
                </c:pt>
                <c:pt idx="12">
                  <c:v>2018</c:v>
                </c:pt>
                <c:pt idx="13">
                  <c:v>2019</c:v>
                </c:pt>
                <c:pt idx="14">
                  <c:v>2020</c:v>
                </c:pt>
                <c:pt idx="15">
                  <c:v>2021</c:v>
                </c:pt>
                <c:pt idx="16">
                  <c:v>2022</c:v>
                </c:pt>
                <c:pt idx="17">
                  <c:v>2023</c:v>
                </c:pt>
                <c:pt idx="18">
                  <c:v>2024</c:v>
                </c:pt>
              </c:numCache>
            </c:numRef>
          </c:cat>
          <c:val>
            <c:numRef>
              <c:f>'Data Dia 35'!$D$13:$D$31</c:f>
              <c:numCache>
                <c:formatCode>#\ ##0.0</c:formatCode>
                <c:ptCount val="19"/>
                <c:pt idx="0">
                  <c:v>65.598628714940403</c:v>
                </c:pt>
                <c:pt idx="1">
                  <c:v>70.657832359045102</c:v>
                </c:pt>
                <c:pt idx="2">
                  <c:v>76</c:v>
                </c:pt>
                <c:pt idx="3">
                  <c:v>82</c:v>
                </c:pt>
                <c:pt idx="4">
                  <c:v>86</c:v>
                </c:pt>
                <c:pt idx="5">
                  <c:v>93</c:v>
                </c:pt>
                <c:pt idx="6">
                  <c:v>99</c:v>
                </c:pt>
                <c:pt idx="7">
                  <c:v>103</c:v>
                </c:pt>
                <c:pt idx="8">
                  <c:v>105</c:v>
                </c:pt>
                <c:pt idx="9">
                  <c:v>112</c:v>
                </c:pt>
                <c:pt idx="10">
                  <c:v>116</c:v>
                </c:pt>
                <c:pt idx="11">
                  <c:v>121</c:v>
                </c:pt>
                <c:pt idx="12">
                  <c:v>127</c:v>
                </c:pt>
                <c:pt idx="13">
                  <c:v>134</c:v>
                </c:pt>
                <c:pt idx="14">
                  <c:v>143.36470240599999</c:v>
                </c:pt>
                <c:pt idx="15">
                  <c:v>152</c:v>
                </c:pt>
                <c:pt idx="16">
                  <c:v>162.53874514699999</c:v>
                </c:pt>
                <c:pt idx="17">
                  <c:v>173.26786371099999</c:v>
                </c:pt>
                <c:pt idx="18" formatCode="0.0">
                  <c:v>188.576957316</c:v>
                </c:pt>
              </c:numCache>
            </c:numRef>
          </c:val>
          <c:extLst>
            <c:ext xmlns:c16="http://schemas.microsoft.com/office/drawing/2014/chart" uri="{C3380CC4-5D6E-409C-BE32-E72D297353CC}">
              <c16:uniqueId val="{00000002-5951-4C63-8D98-D68E445520D1}"/>
            </c:ext>
          </c:extLst>
        </c:ser>
        <c:ser>
          <c:idx val="3"/>
          <c:order val="3"/>
          <c:tx>
            <c:strRef>
              <c:f>'Data Dia 35'!$E$12</c:f>
              <c:strCache>
                <c:ptCount val="1"/>
                <c:pt idx="0">
                  <c:v>Privat pension</c:v>
                </c:pt>
              </c:strCache>
            </c:strRef>
          </c:tx>
          <c:spPr>
            <a:solidFill>
              <a:schemeClr val="accent4"/>
            </a:solidFill>
            <a:ln>
              <a:noFill/>
            </a:ln>
            <a:effectLst/>
          </c:spPr>
          <c:invertIfNegative val="0"/>
          <c:cat>
            <c:numRef>
              <c:f>'Data Dia 35'!$A$13:$A$31</c:f>
              <c:numCache>
                <c:formatCode>General</c:formatCode>
                <c:ptCount val="19"/>
                <c:pt idx="0">
                  <c:v>2006</c:v>
                </c:pt>
                <c:pt idx="1">
                  <c:v>2007</c:v>
                </c:pt>
                <c:pt idx="2">
                  <c:v>2008</c:v>
                </c:pt>
                <c:pt idx="3">
                  <c:v>2009</c:v>
                </c:pt>
                <c:pt idx="4">
                  <c:v>2010</c:v>
                </c:pt>
                <c:pt idx="5">
                  <c:v>2011</c:v>
                </c:pt>
                <c:pt idx="6">
                  <c:v>2012</c:v>
                </c:pt>
                <c:pt idx="7">
                  <c:v>2013</c:v>
                </c:pt>
                <c:pt idx="8">
                  <c:v>2014</c:v>
                </c:pt>
                <c:pt idx="9">
                  <c:v>2015</c:v>
                </c:pt>
                <c:pt idx="10">
                  <c:v>2016</c:v>
                </c:pt>
                <c:pt idx="11">
                  <c:v>2017</c:v>
                </c:pt>
                <c:pt idx="12">
                  <c:v>2018</c:v>
                </c:pt>
                <c:pt idx="13">
                  <c:v>2019</c:v>
                </c:pt>
                <c:pt idx="14">
                  <c:v>2020</c:v>
                </c:pt>
                <c:pt idx="15">
                  <c:v>2021</c:v>
                </c:pt>
                <c:pt idx="16">
                  <c:v>2022</c:v>
                </c:pt>
                <c:pt idx="17">
                  <c:v>2023</c:v>
                </c:pt>
                <c:pt idx="18">
                  <c:v>2024</c:v>
                </c:pt>
              </c:numCache>
            </c:numRef>
          </c:cat>
          <c:val>
            <c:numRef>
              <c:f>'Data Dia 35'!$E$13:$E$31</c:f>
              <c:numCache>
                <c:formatCode>#\ ##0.0</c:formatCode>
                <c:ptCount val="19"/>
                <c:pt idx="0">
                  <c:v>15.7424285048514</c:v>
                </c:pt>
                <c:pt idx="1">
                  <c:v>17.042312924070899</c:v>
                </c:pt>
                <c:pt idx="2">
                  <c:v>18</c:v>
                </c:pt>
                <c:pt idx="3">
                  <c:v>19</c:v>
                </c:pt>
                <c:pt idx="4">
                  <c:v>19</c:v>
                </c:pt>
                <c:pt idx="5">
                  <c:v>20</c:v>
                </c:pt>
                <c:pt idx="6">
                  <c:v>21</c:v>
                </c:pt>
                <c:pt idx="7">
                  <c:v>21</c:v>
                </c:pt>
                <c:pt idx="8">
                  <c:v>23</c:v>
                </c:pt>
                <c:pt idx="9">
                  <c:v>24</c:v>
                </c:pt>
                <c:pt idx="10">
                  <c:v>26</c:v>
                </c:pt>
                <c:pt idx="11">
                  <c:v>26</c:v>
                </c:pt>
                <c:pt idx="12">
                  <c:v>26</c:v>
                </c:pt>
                <c:pt idx="13">
                  <c:v>27</c:v>
                </c:pt>
                <c:pt idx="14">
                  <c:v>27.004158294</c:v>
                </c:pt>
                <c:pt idx="15">
                  <c:v>28</c:v>
                </c:pt>
                <c:pt idx="16">
                  <c:v>28.558952677000001</c:v>
                </c:pt>
                <c:pt idx="17">
                  <c:v>28.724130770999999</c:v>
                </c:pt>
                <c:pt idx="18" formatCode="0.0">
                  <c:v>29.965303398</c:v>
                </c:pt>
              </c:numCache>
            </c:numRef>
          </c:val>
          <c:extLst>
            <c:ext xmlns:c16="http://schemas.microsoft.com/office/drawing/2014/chart" uri="{C3380CC4-5D6E-409C-BE32-E72D297353CC}">
              <c16:uniqueId val="{00000003-5951-4C63-8D98-D68E445520D1}"/>
            </c:ext>
          </c:extLst>
        </c:ser>
        <c:dLbls>
          <c:showLegendKey val="0"/>
          <c:showVal val="0"/>
          <c:showCatName val="0"/>
          <c:showSerName val="0"/>
          <c:showPercent val="0"/>
          <c:showBubbleSize val="0"/>
        </c:dLbls>
        <c:gapWidth val="80"/>
        <c:overlap val="100"/>
        <c:axId val="1073697119"/>
        <c:axId val="1073694207"/>
      </c:barChart>
      <c:lineChart>
        <c:grouping val="standard"/>
        <c:varyColors val="0"/>
        <c:ser>
          <c:idx val="4"/>
          <c:order val="4"/>
          <c:tx>
            <c:strRef>
              <c:f>'Data Dia 35'!$H$12</c:f>
              <c:strCache>
                <c:ptCount val="1"/>
                <c:pt idx="0">
                  <c:v>Tjänstepensionens andel av total pension (höger axel)</c:v>
                </c:pt>
              </c:strCache>
            </c:strRef>
          </c:tx>
          <c:spPr>
            <a:ln w="19050" cap="rnd">
              <a:solidFill>
                <a:schemeClr val="tx1"/>
              </a:solidFill>
              <a:round/>
            </a:ln>
            <a:effectLst/>
          </c:spPr>
          <c:marker>
            <c:symbol val="none"/>
          </c:marker>
          <c:dLbls>
            <c:dLbl>
              <c:idx val="0"/>
              <c:layout>
                <c:manualLayout>
                  <c:x val="-3.087488984106725E-2"/>
                  <c:y val="-3.940886699507389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5951-4C63-8D98-D68E445520D1}"/>
                </c:ext>
              </c:extLst>
            </c:dLbl>
            <c:dLbl>
              <c:idx val="18"/>
              <c:layout>
                <c:manualLayout>
                  <c:x val="-4.8885242248356477E-2"/>
                  <c:y val="-2.955665024630542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5951-4C63-8D98-D68E445520D1}"/>
                </c:ext>
              </c:extLst>
            </c:dLbl>
            <c:spPr>
              <a:solidFill>
                <a:schemeClr val="bg1"/>
              </a:solid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n-lt"/>
                    <a:ea typeface="Roboto" panose="02000000000000000000" pitchFamily="2" charset="0"/>
                    <a:cs typeface="Verdana" panose="020B0604030504040204" pitchFamily="34" charset="0"/>
                  </a:defRPr>
                </a:pPr>
                <a:endParaRPr lang="sv-SE"/>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'Data Dia 35'!$A$13:$A$31</c:f>
              <c:numCache>
                <c:formatCode>General</c:formatCode>
                <c:ptCount val="19"/>
                <c:pt idx="0">
                  <c:v>2006</c:v>
                </c:pt>
                <c:pt idx="1">
                  <c:v>2007</c:v>
                </c:pt>
                <c:pt idx="2">
                  <c:v>2008</c:v>
                </c:pt>
                <c:pt idx="3">
                  <c:v>2009</c:v>
                </c:pt>
                <c:pt idx="4">
                  <c:v>2010</c:v>
                </c:pt>
                <c:pt idx="5">
                  <c:v>2011</c:v>
                </c:pt>
                <c:pt idx="6">
                  <c:v>2012</c:v>
                </c:pt>
                <c:pt idx="7">
                  <c:v>2013</c:v>
                </c:pt>
                <c:pt idx="8">
                  <c:v>2014</c:v>
                </c:pt>
                <c:pt idx="9">
                  <c:v>2015</c:v>
                </c:pt>
                <c:pt idx="10">
                  <c:v>2016</c:v>
                </c:pt>
                <c:pt idx="11">
                  <c:v>2017</c:v>
                </c:pt>
                <c:pt idx="12">
                  <c:v>2018</c:v>
                </c:pt>
                <c:pt idx="13">
                  <c:v>2019</c:v>
                </c:pt>
                <c:pt idx="14">
                  <c:v>2020</c:v>
                </c:pt>
                <c:pt idx="15">
                  <c:v>2021</c:v>
                </c:pt>
                <c:pt idx="16">
                  <c:v>2022</c:v>
                </c:pt>
                <c:pt idx="17">
                  <c:v>2023</c:v>
                </c:pt>
                <c:pt idx="18">
                  <c:v>2024</c:v>
                </c:pt>
              </c:numCache>
            </c:numRef>
          </c:cat>
          <c:val>
            <c:numRef>
              <c:f>'Data Dia 35'!$H$13:$H$31</c:f>
              <c:numCache>
                <c:formatCode>0%</c:formatCode>
                <c:ptCount val="19"/>
                <c:pt idx="0">
                  <c:v>0.25452554485929685</c:v>
                </c:pt>
                <c:pt idx="1">
                  <c:v>0.25805504884062802</c:v>
                </c:pt>
                <c:pt idx="2">
                  <c:v>0.25778266208084877</c:v>
                </c:pt>
                <c:pt idx="3">
                  <c:v>0.25619235671973806</c:v>
                </c:pt>
                <c:pt idx="4">
                  <c:v>0.26334484701501681</c:v>
                </c:pt>
                <c:pt idx="5">
                  <c:v>0.27795378196468495</c:v>
                </c:pt>
                <c:pt idx="6">
                  <c:v>0.27627547176129802</c:v>
                </c:pt>
                <c:pt idx="7">
                  <c:v>0.27022559902194071</c:v>
                </c:pt>
                <c:pt idx="8">
                  <c:v>0.27092089883813636</c:v>
                </c:pt>
                <c:pt idx="9">
                  <c:v>0.27374894288912677</c:v>
                </c:pt>
                <c:pt idx="10">
                  <c:v>0.26892564205997044</c:v>
                </c:pt>
                <c:pt idx="11">
                  <c:v>0.26794453326719608</c:v>
                </c:pt>
                <c:pt idx="12">
                  <c:v>0.27195967287748324</c:v>
                </c:pt>
                <c:pt idx="13">
                  <c:v>0.27534284293540129</c:v>
                </c:pt>
                <c:pt idx="14">
                  <c:v>0.28074237121822476</c:v>
                </c:pt>
                <c:pt idx="15">
                  <c:v>0.28779430280883456</c:v>
                </c:pt>
                <c:pt idx="16">
                  <c:v>0.2912370822899501</c:v>
                </c:pt>
                <c:pt idx="17">
                  <c:v>0.29778990549768275</c:v>
                </c:pt>
                <c:pt idx="18">
                  <c:v>0.30988309192321906</c:v>
                </c:pt>
              </c:numCache>
            </c:numRef>
          </c:val>
          <c:smooth val="0"/>
          <c:extLst>
            <c:ext xmlns:c16="http://schemas.microsoft.com/office/drawing/2014/chart" uri="{C3380CC4-5D6E-409C-BE32-E72D297353CC}">
              <c16:uniqueId val="{00000006-5951-4C63-8D98-D68E445520D1}"/>
            </c:ext>
          </c:extLst>
        </c:ser>
        <c:dLbls>
          <c:showLegendKey val="0"/>
          <c:showVal val="0"/>
          <c:showCatName val="0"/>
          <c:showSerName val="0"/>
          <c:showPercent val="0"/>
          <c:showBubbleSize val="0"/>
        </c:dLbls>
        <c:marker val="1"/>
        <c:smooth val="0"/>
        <c:axId val="1675522192"/>
        <c:axId val="1368704112"/>
      </c:lineChart>
      <c:catAx>
        <c:axId val="1073697119"/>
        <c:scaling>
          <c:orientation val="minMax"/>
        </c:scaling>
        <c:delete val="0"/>
        <c:axPos val="b"/>
        <c:numFmt formatCode="General" sourceLinked="1"/>
        <c:majorTickMark val="none"/>
        <c:minorTickMark val="none"/>
        <c:tickLblPos val="nextTo"/>
        <c:spPr>
          <a:noFill/>
          <a:ln w="6350"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Roboto" panose="02000000000000000000" pitchFamily="2" charset="0"/>
                <a:cs typeface="Verdana" panose="020B0604030504040204" pitchFamily="34" charset="0"/>
              </a:defRPr>
            </a:pPr>
            <a:endParaRPr lang="sv-SE"/>
          </a:p>
        </c:txPr>
        <c:crossAx val="1073694207"/>
        <c:crosses val="autoZero"/>
        <c:auto val="1"/>
        <c:lblAlgn val="ctr"/>
        <c:lblOffset val="100"/>
        <c:tickLblSkip val="2"/>
        <c:noMultiLvlLbl val="0"/>
      </c:catAx>
      <c:valAx>
        <c:axId val="1073694207"/>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out"/>
        <c:minorTickMark val="none"/>
        <c:tickLblPos val="nextTo"/>
        <c:spPr>
          <a:noFill/>
          <a:ln w="6350">
            <a:solidFill>
              <a:schemeClr val="tx1"/>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Roboto" panose="02000000000000000000" pitchFamily="2" charset="0"/>
                <a:cs typeface="Verdana" panose="020B0604030504040204" pitchFamily="34" charset="0"/>
              </a:defRPr>
            </a:pPr>
            <a:endParaRPr lang="sv-SE"/>
          </a:p>
        </c:txPr>
        <c:crossAx val="1073697119"/>
        <c:crosses val="autoZero"/>
        <c:crossBetween val="between"/>
      </c:valAx>
      <c:valAx>
        <c:axId val="1368704112"/>
        <c:scaling>
          <c:orientation val="minMax"/>
          <c:min val="0"/>
        </c:scaling>
        <c:delete val="0"/>
        <c:axPos val="r"/>
        <c:numFmt formatCode="0%" sourceLinked="1"/>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Roboto" panose="02000000000000000000" pitchFamily="2" charset="0"/>
                <a:cs typeface="Verdana" panose="020B0604030504040204" pitchFamily="34" charset="0"/>
              </a:defRPr>
            </a:pPr>
            <a:endParaRPr lang="sv-SE"/>
          </a:p>
        </c:txPr>
        <c:crossAx val="1675522192"/>
        <c:crosses val="max"/>
        <c:crossBetween val="between"/>
      </c:valAx>
      <c:catAx>
        <c:axId val="1675522192"/>
        <c:scaling>
          <c:orientation val="minMax"/>
        </c:scaling>
        <c:delete val="1"/>
        <c:axPos val="b"/>
        <c:numFmt formatCode="General" sourceLinked="1"/>
        <c:majorTickMark val="out"/>
        <c:minorTickMark val="none"/>
        <c:tickLblPos val="nextTo"/>
        <c:crossAx val="1368704112"/>
        <c:crosses val="autoZero"/>
        <c:auto val="1"/>
        <c:lblAlgn val="ctr"/>
        <c:lblOffset val="100"/>
        <c:noMultiLvlLbl val="0"/>
      </c:catAx>
      <c:spPr>
        <a:noFill/>
        <a:ln>
          <a:noFill/>
        </a:ln>
        <a:effectLst/>
      </c:spPr>
    </c:plotArea>
    <c:legend>
      <c:legendPos val="b"/>
      <c:layout>
        <c:manualLayout>
          <c:xMode val="edge"/>
          <c:yMode val="edge"/>
          <c:x val="5.4535558385857275E-3"/>
          <c:y val="0.92657174764643169"/>
          <c:w val="0.9890928883228286"/>
          <c:h val="5.5869077761396831E-2"/>
        </c:manualLayout>
      </c:layout>
      <c:overlay val="1"/>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Roboto" panose="02000000000000000000" pitchFamily="2" charset="0"/>
              <a:cs typeface="Verdana" panose="020B0604030504040204" pitchFamily="34" charset="0"/>
            </a:defRPr>
          </a:pPr>
          <a:endParaRPr lang="sv-SE"/>
        </a:p>
      </c:txPr>
    </c:legend>
    <c:plotVisOnly val="1"/>
    <c:dispBlanksAs val="gap"/>
    <c:showDLblsOverMax val="0"/>
  </c:chart>
  <c:spPr>
    <a:noFill/>
    <a:ln w="9525" cap="flat" cmpd="sng" algn="ctr">
      <a:noFill/>
      <a:round/>
    </a:ln>
    <a:effectLst/>
  </c:spPr>
  <c:txPr>
    <a:bodyPr/>
    <a:lstStyle/>
    <a:p>
      <a:pPr>
        <a:defRPr sz="900">
          <a:solidFill>
            <a:sysClr val="windowText" lastClr="000000"/>
          </a:solidFill>
          <a:latin typeface="+mn-lt"/>
          <a:ea typeface="Roboto" panose="02000000000000000000" pitchFamily="2" charset="0"/>
          <a:cs typeface="Verdana" panose="020B0604030504040204" pitchFamily="34" charset="0"/>
        </a:defRPr>
      </a:pPr>
      <a:endParaRPr lang="sv-SE"/>
    </a:p>
  </c:txPr>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714378168482367E-2"/>
          <c:y val="2.4831172839506168E-2"/>
          <c:w val="0.93323018013159309"/>
          <c:h val="0.86443112230246077"/>
        </c:manualLayout>
      </c:layout>
      <c:barChart>
        <c:barDir val="col"/>
        <c:grouping val="stacked"/>
        <c:varyColors val="0"/>
        <c:ser>
          <c:idx val="0"/>
          <c:order val="0"/>
          <c:tx>
            <c:strRef>
              <c:f>'Data Dia 36'!$B$8</c:f>
              <c:strCache>
                <c:ptCount val="1"/>
                <c:pt idx="0">
                  <c:v>Tjänstepension</c:v>
                </c:pt>
              </c:strCache>
            </c:strRef>
          </c:tx>
          <c:spPr>
            <a:solidFill>
              <a:schemeClr val="accent1"/>
            </a:solidFill>
            <a:ln>
              <a:noFill/>
            </a:ln>
            <a:effectLst/>
          </c:spPr>
          <c:invertIfNegative val="0"/>
          <c:cat>
            <c:strRef>
              <c:f>'Data Dia 36'!$A$9:$A$18</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'Data Dia 36'!$B$9:$B$18</c:f>
              <c:numCache>
                <c:formatCode>#,##0</c:formatCode>
                <c:ptCount val="10"/>
                <c:pt idx="0">
                  <c:v>2553.2089999999998</c:v>
                </c:pt>
                <c:pt idx="1">
                  <c:v>2754.6489999999999</c:v>
                </c:pt>
                <c:pt idx="2">
                  <c:v>2831.4050000000002</c:v>
                </c:pt>
                <c:pt idx="3">
                  <c:v>3242.2530000000002</c:v>
                </c:pt>
                <c:pt idx="4" formatCode="0">
                  <c:v>3491.4340000000002</c:v>
                </c:pt>
                <c:pt idx="5" formatCode="0">
                  <c:v>3818.2950000000001</c:v>
                </c:pt>
                <c:pt idx="6" formatCode="0">
                  <c:v>3488.43</c:v>
                </c:pt>
                <c:pt idx="7" formatCode="0">
                  <c:v>3809.942</c:v>
                </c:pt>
                <c:pt idx="8" formatCode="0">
                  <c:v>4356.5590000000002</c:v>
                </c:pt>
                <c:pt idx="9" formatCode="0">
                  <c:v>4596.835</c:v>
                </c:pt>
              </c:numCache>
            </c:numRef>
          </c:val>
          <c:extLst>
            <c:ext xmlns:c16="http://schemas.microsoft.com/office/drawing/2014/chart" uri="{C3380CC4-5D6E-409C-BE32-E72D297353CC}">
              <c16:uniqueId val="{00000000-129C-4354-9AA2-E52C90DDB068}"/>
            </c:ext>
          </c:extLst>
        </c:ser>
        <c:ser>
          <c:idx val="1"/>
          <c:order val="1"/>
          <c:tx>
            <c:strRef>
              <c:f>'Data Dia 36'!$C$8</c:f>
              <c:strCache>
                <c:ptCount val="1"/>
                <c:pt idx="0">
                  <c:v>Privata kapitalförsäkringar och privata pensionsförsäkringar</c:v>
                </c:pt>
              </c:strCache>
            </c:strRef>
          </c:tx>
          <c:spPr>
            <a:solidFill>
              <a:schemeClr val="accent2"/>
            </a:solidFill>
            <a:ln>
              <a:noFill/>
            </a:ln>
            <a:effectLst/>
          </c:spPr>
          <c:invertIfNegative val="0"/>
          <c:cat>
            <c:strRef>
              <c:f>'Data Dia 36'!$A$9:$A$18</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'Data Dia 36'!$C$9:$C$18</c:f>
              <c:numCache>
                <c:formatCode>#,##0</c:formatCode>
                <c:ptCount val="10"/>
                <c:pt idx="0">
                  <c:v>1033.519</c:v>
                </c:pt>
                <c:pt idx="1">
                  <c:v>1058.085</c:v>
                </c:pt>
                <c:pt idx="2">
                  <c:v>1025.9449999999999</c:v>
                </c:pt>
                <c:pt idx="3">
                  <c:v>1111.2739999999999</c:v>
                </c:pt>
                <c:pt idx="4" formatCode="0">
                  <c:v>1154.905</c:v>
                </c:pt>
                <c:pt idx="5" formatCode="0">
                  <c:v>1324.902</c:v>
                </c:pt>
                <c:pt idx="6" formatCode="0">
                  <c:v>1233.9369999999999</c:v>
                </c:pt>
                <c:pt idx="7" formatCode="0">
                  <c:v>1275.386</c:v>
                </c:pt>
                <c:pt idx="8" formatCode="0">
                  <c:v>1384.3309999999999</c:v>
                </c:pt>
                <c:pt idx="9" formatCode="0">
                  <c:v>1472.508</c:v>
                </c:pt>
              </c:numCache>
            </c:numRef>
          </c:val>
          <c:extLst>
            <c:ext xmlns:c16="http://schemas.microsoft.com/office/drawing/2014/chart" uri="{C3380CC4-5D6E-409C-BE32-E72D297353CC}">
              <c16:uniqueId val="{00000001-129C-4354-9AA2-E52C90DDB068}"/>
            </c:ext>
          </c:extLst>
        </c:ser>
        <c:ser>
          <c:idx val="2"/>
          <c:order val="2"/>
          <c:tx>
            <c:strRef>
              <c:f>'Data Dia 36'!$D$8</c:f>
              <c:strCache>
                <c:ptCount val="1"/>
                <c:pt idx="0">
                  <c:v>Premiepension</c:v>
                </c:pt>
              </c:strCache>
            </c:strRef>
          </c:tx>
          <c:spPr>
            <a:solidFill>
              <a:schemeClr val="accent3"/>
            </a:solidFill>
            <a:ln>
              <a:noFill/>
            </a:ln>
            <a:effectLst/>
          </c:spPr>
          <c:invertIfNegative val="0"/>
          <c:cat>
            <c:strRef>
              <c:f>'Data Dia 36'!$A$9:$A$18</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'Data Dia 36'!$D$9:$D$18</c:f>
              <c:numCache>
                <c:formatCode>#,##0</c:formatCode>
                <c:ptCount val="10"/>
                <c:pt idx="0">
                  <c:v>1014.674</c:v>
                </c:pt>
                <c:pt idx="1">
                  <c:v>1169.9960000000001</c:v>
                </c:pt>
                <c:pt idx="2">
                  <c:v>1168.556</c:v>
                </c:pt>
                <c:pt idx="3">
                  <c:v>1532.364</c:v>
                </c:pt>
                <c:pt idx="4" formatCode="0">
                  <c:v>1642.6079999999999</c:v>
                </c:pt>
                <c:pt idx="5" formatCode="0">
                  <c:v>2146.904</c:v>
                </c:pt>
                <c:pt idx="6" formatCode="0">
                  <c:v>1914.672</c:v>
                </c:pt>
                <c:pt idx="7" formatCode="0">
                  <c:v>2274.7469999999998</c:v>
                </c:pt>
                <c:pt idx="8" formatCode="0">
                  <c:v>2813.1849999999999</c:v>
                </c:pt>
                <c:pt idx="9" formatCode="0">
                  <c:v>2957.846</c:v>
                </c:pt>
              </c:numCache>
            </c:numRef>
          </c:val>
          <c:extLst>
            <c:ext xmlns:c16="http://schemas.microsoft.com/office/drawing/2014/chart" uri="{C3380CC4-5D6E-409C-BE32-E72D297353CC}">
              <c16:uniqueId val="{00000002-129C-4354-9AA2-E52C90DDB068}"/>
            </c:ext>
          </c:extLst>
        </c:ser>
        <c:ser>
          <c:idx val="3"/>
          <c:order val="3"/>
          <c:tx>
            <c:strRef>
              <c:f>'Data Dia 36'!$E$8</c:f>
              <c:strCache>
                <c:ptCount val="1"/>
                <c:pt idx="0">
                  <c:v>Kontanter och bankinsättningar</c:v>
                </c:pt>
              </c:strCache>
            </c:strRef>
          </c:tx>
          <c:spPr>
            <a:solidFill>
              <a:schemeClr val="accent4"/>
            </a:solidFill>
            <a:ln>
              <a:noFill/>
            </a:ln>
            <a:effectLst/>
          </c:spPr>
          <c:invertIfNegative val="0"/>
          <c:cat>
            <c:strRef>
              <c:f>'Data Dia 36'!$A$9:$A$18</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'Data Dia 36'!$E$9:$E$18</c:f>
              <c:numCache>
                <c:formatCode>#,##0</c:formatCode>
                <c:ptCount val="10"/>
                <c:pt idx="0">
                  <c:v>1729.568</c:v>
                </c:pt>
                <c:pt idx="1">
                  <c:v>1840.846</c:v>
                </c:pt>
                <c:pt idx="2">
                  <c:v>1975.6089999999999</c:v>
                </c:pt>
                <c:pt idx="3">
                  <c:v>2067.1990000000001</c:v>
                </c:pt>
                <c:pt idx="4" formatCode="0">
                  <c:v>2284.009</c:v>
                </c:pt>
                <c:pt idx="5" formatCode="0">
                  <c:v>2470.9380000000001</c:v>
                </c:pt>
                <c:pt idx="6" formatCode="0">
                  <c:v>2644.8119999999999</c:v>
                </c:pt>
                <c:pt idx="7" formatCode="0">
                  <c:v>2663.8229999999999</c:v>
                </c:pt>
                <c:pt idx="8" formatCode="0">
                  <c:v>2712.63</c:v>
                </c:pt>
                <c:pt idx="9" formatCode="0">
                  <c:v>2843.5149999999999</c:v>
                </c:pt>
              </c:numCache>
            </c:numRef>
          </c:val>
          <c:extLst>
            <c:ext xmlns:c16="http://schemas.microsoft.com/office/drawing/2014/chart" uri="{C3380CC4-5D6E-409C-BE32-E72D297353CC}">
              <c16:uniqueId val="{00000003-129C-4354-9AA2-E52C90DDB068}"/>
            </c:ext>
          </c:extLst>
        </c:ser>
        <c:ser>
          <c:idx val="4"/>
          <c:order val="4"/>
          <c:tx>
            <c:strRef>
              <c:f>'Data Dia 36'!$F$8</c:f>
              <c:strCache>
                <c:ptCount val="1"/>
                <c:pt idx="0">
                  <c:v>Direktägda aktier</c:v>
                </c:pt>
              </c:strCache>
            </c:strRef>
          </c:tx>
          <c:spPr>
            <a:solidFill>
              <a:schemeClr val="accent5"/>
            </a:solidFill>
            <a:ln>
              <a:noFill/>
            </a:ln>
            <a:effectLst/>
          </c:spPr>
          <c:invertIfNegative val="0"/>
          <c:cat>
            <c:strRef>
              <c:f>'Data Dia 36'!$A$9:$A$18</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'Data Dia 36'!$F$9:$F$18</c:f>
              <c:numCache>
                <c:formatCode>#,##0</c:formatCode>
                <c:ptCount val="10"/>
                <c:pt idx="0">
                  <c:v>2156.2199999999998</c:v>
                </c:pt>
                <c:pt idx="1">
                  <c:v>2227.0929999999998</c:v>
                </c:pt>
                <c:pt idx="2">
                  <c:v>2235.5509999999999</c:v>
                </c:pt>
                <c:pt idx="3">
                  <c:v>2873.3609999999999</c:v>
                </c:pt>
                <c:pt idx="4" formatCode="0">
                  <c:v>3362.5970000000002</c:v>
                </c:pt>
                <c:pt idx="5" formatCode="0">
                  <c:v>4276.402</c:v>
                </c:pt>
                <c:pt idx="6" formatCode="0">
                  <c:v>3204.0459999999998</c:v>
                </c:pt>
                <c:pt idx="7" formatCode="0">
                  <c:v>3310.9769999999999</c:v>
                </c:pt>
                <c:pt idx="8" formatCode="0">
                  <c:v>3493.8980000000001</c:v>
                </c:pt>
                <c:pt idx="9" formatCode="0">
                  <c:v>3816.259</c:v>
                </c:pt>
              </c:numCache>
            </c:numRef>
          </c:val>
          <c:extLst>
            <c:ext xmlns:c16="http://schemas.microsoft.com/office/drawing/2014/chart" uri="{C3380CC4-5D6E-409C-BE32-E72D297353CC}">
              <c16:uniqueId val="{00000004-129C-4354-9AA2-E52C90DDB068}"/>
            </c:ext>
          </c:extLst>
        </c:ser>
        <c:ser>
          <c:idx val="5"/>
          <c:order val="5"/>
          <c:tx>
            <c:strRef>
              <c:f>'Data Dia 36'!$G$8</c:f>
              <c:strCache>
                <c:ptCount val="1"/>
                <c:pt idx="0">
                  <c:v>Fonder</c:v>
                </c:pt>
              </c:strCache>
            </c:strRef>
          </c:tx>
          <c:spPr>
            <a:solidFill>
              <a:srgbClr val="FFE3A6"/>
            </a:solidFill>
            <a:ln>
              <a:noFill/>
            </a:ln>
            <a:effectLst/>
          </c:spPr>
          <c:invertIfNegative val="0"/>
          <c:cat>
            <c:strRef>
              <c:f>'Data Dia 36'!$A$9:$A$18</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'Data Dia 36'!$G$9:$G$18</c:f>
              <c:numCache>
                <c:formatCode>#,##0</c:formatCode>
                <c:ptCount val="10"/>
                <c:pt idx="0">
                  <c:v>1125.125</c:v>
                </c:pt>
                <c:pt idx="1">
                  <c:v>1297.623</c:v>
                </c:pt>
                <c:pt idx="2">
                  <c:v>1198.893</c:v>
                </c:pt>
                <c:pt idx="3">
                  <c:v>1479.6759999999999</c:v>
                </c:pt>
                <c:pt idx="4" formatCode="0">
                  <c:v>1601.527</c:v>
                </c:pt>
                <c:pt idx="5" formatCode="0">
                  <c:v>1942.33</c:v>
                </c:pt>
                <c:pt idx="6" formatCode="0">
                  <c:v>1633.4269999999999</c:v>
                </c:pt>
                <c:pt idx="7" formatCode="0">
                  <c:v>1941.203</c:v>
                </c:pt>
                <c:pt idx="8" formatCode="0">
                  <c:v>2269.009</c:v>
                </c:pt>
                <c:pt idx="9" formatCode="0">
                  <c:v>2429.5329999999999</c:v>
                </c:pt>
              </c:numCache>
            </c:numRef>
          </c:val>
          <c:extLst>
            <c:ext xmlns:c16="http://schemas.microsoft.com/office/drawing/2014/chart" uri="{C3380CC4-5D6E-409C-BE32-E72D297353CC}">
              <c16:uniqueId val="{00000005-129C-4354-9AA2-E52C90DDB068}"/>
            </c:ext>
          </c:extLst>
        </c:ser>
        <c:dLbls>
          <c:showLegendKey val="0"/>
          <c:showVal val="0"/>
          <c:showCatName val="0"/>
          <c:showSerName val="0"/>
          <c:showPercent val="0"/>
          <c:showBubbleSize val="0"/>
        </c:dLbls>
        <c:gapWidth val="80"/>
        <c:overlap val="100"/>
        <c:axId val="38238863"/>
        <c:axId val="38250927"/>
      </c:barChart>
      <c:catAx>
        <c:axId val="38238863"/>
        <c:scaling>
          <c:orientation val="minMax"/>
          <c:min val="1"/>
        </c:scaling>
        <c:delete val="0"/>
        <c:axPos val="b"/>
        <c:numFmt formatCode="yyyy;@" sourceLinked="0"/>
        <c:majorTickMark val="none"/>
        <c:minorTickMark val="none"/>
        <c:tickLblPos val="nextTo"/>
        <c:spPr>
          <a:noFill/>
          <a:ln w="6350"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Roboto" panose="02000000000000000000" pitchFamily="2" charset="0"/>
                <a:cs typeface="Verdana" panose="020B0604030504040204" pitchFamily="34" charset="0"/>
              </a:defRPr>
            </a:pPr>
            <a:endParaRPr lang="sv-SE"/>
          </a:p>
        </c:txPr>
        <c:crossAx val="38250927"/>
        <c:crosses val="autoZero"/>
        <c:auto val="1"/>
        <c:lblAlgn val="ctr"/>
        <c:lblOffset val="100"/>
        <c:noMultiLvlLbl val="0"/>
      </c:catAx>
      <c:valAx>
        <c:axId val="38250927"/>
        <c:scaling>
          <c:orientation val="minMax"/>
          <c:max val="20000"/>
        </c:scaling>
        <c:delete val="0"/>
        <c:axPos val="l"/>
        <c:majorGridlines>
          <c:spPr>
            <a:ln w="9525" cap="flat" cmpd="sng" algn="ctr">
              <a:solidFill>
                <a:schemeClr val="tx1">
                  <a:lumMod val="15000"/>
                  <a:lumOff val="85000"/>
                </a:schemeClr>
              </a:solidFill>
              <a:round/>
            </a:ln>
            <a:effectLst/>
          </c:spPr>
        </c:majorGridlines>
        <c:numFmt formatCode="#,##0" sourceLinked="0"/>
        <c:majorTickMark val="out"/>
        <c:minorTickMark val="none"/>
        <c:tickLblPos val="nextTo"/>
        <c:spPr>
          <a:noFill/>
          <a:ln w="6350">
            <a:solidFill>
              <a:schemeClr val="tx1"/>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Roboto" panose="02000000000000000000" pitchFamily="2" charset="0"/>
                <a:cs typeface="Verdana" panose="020B0604030504040204" pitchFamily="34" charset="0"/>
              </a:defRPr>
            </a:pPr>
            <a:endParaRPr lang="sv-SE"/>
          </a:p>
        </c:txPr>
        <c:crossAx val="38238863"/>
        <c:crosses val="autoZero"/>
        <c:crossBetween val="between"/>
      </c:valAx>
      <c:spPr>
        <a:noFill/>
        <a:ln>
          <a:noFill/>
        </a:ln>
        <a:effectLst/>
      </c:spPr>
    </c:plotArea>
    <c:legend>
      <c:legendPos val="r"/>
      <c:layout>
        <c:manualLayout>
          <c:xMode val="edge"/>
          <c:yMode val="edge"/>
          <c:x val="1.9164462081128718E-2"/>
          <c:y val="0.93798434215206605"/>
          <c:w val="0.9640365961199292"/>
          <c:h val="5.5478781926091743E-2"/>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Roboto" panose="02000000000000000000" pitchFamily="2" charset="0"/>
              <a:cs typeface="Verdana" panose="020B0604030504040204" pitchFamily="34" charset="0"/>
            </a:defRPr>
          </a:pPr>
          <a:endParaRPr lang="sv-SE"/>
        </a:p>
      </c:txPr>
    </c:legend>
    <c:plotVisOnly val="1"/>
    <c:dispBlanksAs val="gap"/>
    <c:showDLblsOverMax val="0"/>
  </c:chart>
  <c:spPr>
    <a:noFill/>
    <a:ln w="9525" cap="flat" cmpd="sng" algn="ctr">
      <a:noFill/>
      <a:round/>
    </a:ln>
    <a:effectLst/>
  </c:spPr>
  <c:txPr>
    <a:bodyPr/>
    <a:lstStyle/>
    <a:p>
      <a:pPr>
        <a:defRPr sz="900" b="0">
          <a:solidFill>
            <a:sysClr val="windowText" lastClr="000000"/>
          </a:solidFill>
          <a:latin typeface="+mn-lt"/>
          <a:ea typeface="Roboto" panose="02000000000000000000" pitchFamily="2" charset="0"/>
          <a:cs typeface="Verdana" panose="020B0604030504040204" pitchFamily="34" charset="0"/>
        </a:defRPr>
      </a:pPr>
      <a:endParaRPr lang="sv-SE"/>
    </a:p>
  </c:txPr>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stacked"/>
        <c:varyColors val="0"/>
        <c:ser>
          <c:idx val="1"/>
          <c:order val="0"/>
          <c:tx>
            <c:strRef>
              <c:f>'Data Dia 37'!$E$8</c:f>
              <c:strCache>
                <c:ptCount val="1"/>
                <c:pt idx="0">
                  <c:v>Tjänstepension Fondförsäkring</c:v>
                </c:pt>
              </c:strCache>
            </c:strRef>
          </c:tx>
          <c:spPr>
            <a:solidFill>
              <a:srgbClr val="6679BB"/>
            </a:solidFill>
            <a:ln>
              <a:noFill/>
            </a:ln>
            <a:effectLst/>
          </c:spPr>
          <c:invertIfNegative val="0"/>
          <c:cat>
            <c:strRef>
              <c:f>'Data Dia 37'!$C$9:$C$14</c:f>
              <c:strCache>
                <c:ptCount val="6"/>
                <c:pt idx="0">
                  <c:v>2020</c:v>
                </c:pt>
                <c:pt idx="1">
                  <c:v>2021</c:v>
                </c:pt>
                <c:pt idx="2">
                  <c:v>2022</c:v>
                </c:pt>
                <c:pt idx="3">
                  <c:v>2023</c:v>
                </c:pt>
                <c:pt idx="4">
                  <c:v>2024</c:v>
                </c:pt>
                <c:pt idx="5">
                  <c:v>2025</c:v>
                </c:pt>
              </c:strCache>
            </c:strRef>
          </c:cat>
          <c:val>
            <c:numRef>
              <c:f>'Data Dia 37'!$E$9:$E$14</c:f>
              <c:numCache>
                <c:formatCode>0.0</c:formatCode>
                <c:ptCount val="6"/>
                <c:pt idx="0">
                  <c:v>24.049705745000001</c:v>
                </c:pt>
                <c:pt idx="1">
                  <c:v>41.909845439000001</c:v>
                </c:pt>
                <c:pt idx="2">
                  <c:v>34.212331427999999</c:v>
                </c:pt>
                <c:pt idx="3">
                  <c:v>50.863401404000001</c:v>
                </c:pt>
                <c:pt idx="4">
                  <c:v>78.492103928999995</c:v>
                </c:pt>
                <c:pt idx="5">
                  <c:v>74.522781101999996</c:v>
                </c:pt>
              </c:numCache>
            </c:numRef>
          </c:val>
          <c:extLst>
            <c:ext xmlns:c16="http://schemas.microsoft.com/office/drawing/2014/chart" uri="{C3380CC4-5D6E-409C-BE32-E72D297353CC}">
              <c16:uniqueId val="{00000000-A3DC-448A-A80A-0307473B57E0}"/>
            </c:ext>
          </c:extLst>
        </c:ser>
        <c:ser>
          <c:idx val="2"/>
          <c:order val="1"/>
          <c:tx>
            <c:strRef>
              <c:f>'Data Dia 37'!$F$8</c:f>
              <c:strCache>
                <c:ptCount val="1"/>
                <c:pt idx="0">
                  <c:v>Tjänstepension Traditionell försäkring</c:v>
                </c:pt>
              </c:strCache>
            </c:strRef>
          </c:tx>
          <c:spPr>
            <a:solidFill>
              <a:srgbClr val="FFD478"/>
            </a:solidFill>
            <a:ln>
              <a:noFill/>
            </a:ln>
            <a:effectLst/>
          </c:spPr>
          <c:invertIfNegative val="0"/>
          <c:cat>
            <c:strRef>
              <c:f>'Data Dia 37'!$C$9:$C$14</c:f>
              <c:strCache>
                <c:ptCount val="6"/>
                <c:pt idx="0">
                  <c:v>2020</c:v>
                </c:pt>
                <c:pt idx="1">
                  <c:v>2021</c:v>
                </c:pt>
                <c:pt idx="2">
                  <c:v>2022</c:v>
                </c:pt>
                <c:pt idx="3">
                  <c:v>2023</c:v>
                </c:pt>
                <c:pt idx="4">
                  <c:v>2024</c:v>
                </c:pt>
                <c:pt idx="5">
                  <c:v>2025</c:v>
                </c:pt>
              </c:strCache>
            </c:strRef>
          </c:cat>
          <c:val>
            <c:numRef>
              <c:f>'Data Dia 37'!$F$9:$F$14</c:f>
              <c:numCache>
                <c:formatCode>0.0</c:formatCode>
                <c:ptCount val="6"/>
                <c:pt idx="0">
                  <c:v>7.1939810660000001</c:v>
                </c:pt>
                <c:pt idx="1">
                  <c:v>9.8671490980000005</c:v>
                </c:pt>
                <c:pt idx="2">
                  <c:v>10.524155327000001</c:v>
                </c:pt>
                <c:pt idx="3">
                  <c:v>11.198248875999999</c:v>
                </c:pt>
                <c:pt idx="4">
                  <c:v>13.156227804</c:v>
                </c:pt>
                <c:pt idx="5">
                  <c:v>12.471396469</c:v>
                </c:pt>
              </c:numCache>
            </c:numRef>
          </c:val>
          <c:extLst>
            <c:ext xmlns:c16="http://schemas.microsoft.com/office/drawing/2014/chart" uri="{C3380CC4-5D6E-409C-BE32-E72D297353CC}">
              <c16:uniqueId val="{00000001-A3DC-448A-A80A-0307473B57E0}"/>
            </c:ext>
          </c:extLst>
        </c:ser>
        <c:ser>
          <c:idx val="0"/>
          <c:order val="2"/>
          <c:tx>
            <c:strRef>
              <c:f>'Data Dia 37'!$D$8</c:f>
              <c:strCache>
                <c:ptCount val="1"/>
                <c:pt idx="0">
                  <c:v>Tjänstepension Depåförsäkring</c:v>
                </c:pt>
              </c:strCache>
            </c:strRef>
          </c:tx>
          <c:spPr>
            <a:solidFill>
              <a:srgbClr val="E93E84"/>
            </a:solidFill>
            <a:ln>
              <a:noFill/>
            </a:ln>
            <a:effectLst/>
          </c:spPr>
          <c:invertIfNegative val="0"/>
          <c:cat>
            <c:strRef>
              <c:f>'Data Dia 37'!$C$9:$C$14</c:f>
              <c:strCache>
                <c:ptCount val="6"/>
                <c:pt idx="0">
                  <c:v>2020</c:v>
                </c:pt>
                <c:pt idx="1">
                  <c:v>2021</c:v>
                </c:pt>
                <c:pt idx="2">
                  <c:v>2022</c:v>
                </c:pt>
                <c:pt idx="3">
                  <c:v>2023</c:v>
                </c:pt>
                <c:pt idx="4">
                  <c:v>2024</c:v>
                </c:pt>
                <c:pt idx="5">
                  <c:v>2025</c:v>
                </c:pt>
              </c:strCache>
            </c:strRef>
          </c:cat>
          <c:val>
            <c:numRef>
              <c:f>'Data Dia 37'!$D$9:$D$14</c:f>
              <c:numCache>
                <c:formatCode>0.0</c:formatCode>
                <c:ptCount val="6"/>
                <c:pt idx="0">
                  <c:v>2.7522717289999998</c:v>
                </c:pt>
                <c:pt idx="1">
                  <c:v>5.3498101929999997</c:v>
                </c:pt>
                <c:pt idx="2">
                  <c:v>4.8578365459999997</c:v>
                </c:pt>
                <c:pt idx="3">
                  <c:v>6.2841027059999996</c:v>
                </c:pt>
                <c:pt idx="4">
                  <c:v>8.5607989559999993</c:v>
                </c:pt>
                <c:pt idx="5">
                  <c:v>8.3536506070000005</c:v>
                </c:pt>
              </c:numCache>
            </c:numRef>
          </c:val>
          <c:extLst>
            <c:ext xmlns:c16="http://schemas.microsoft.com/office/drawing/2014/chart" uri="{C3380CC4-5D6E-409C-BE32-E72D297353CC}">
              <c16:uniqueId val="{00000002-A3DC-448A-A80A-0307473B57E0}"/>
            </c:ext>
          </c:extLst>
        </c:ser>
        <c:ser>
          <c:idx val="3"/>
          <c:order val="3"/>
          <c:tx>
            <c:strRef>
              <c:f>'Data Dia 37'!$G$8</c:f>
              <c:strCache>
                <c:ptCount val="1"/>
                <c:pt idx="0">
                  <c:v>Övrig livförsäkring</c:v>
                </c:pt>
              </c:strCache>
            </c:strRef>
          </c:tx>
          <c:spPr>
            <a:solidFill>
              <a:srgbClr val="C6DE89"/>
            </a:solidFill>
            <a:ln>
              <a:noFill/>
            </a:ln>
            <a:effectLst/>
          </c:spPr>
          <c:invertIfNegative val="0"/>
          <c:cat>
            <c:strRef>
              <c:f>'Data Dia 37'!$C$9:$C$14</c:f>
              <c:strCache>
                <c:ptCount val="6"/>
                <c:pt idx="0">
                  <c:v>2020</c:v>
                </c:pt>
                <c:pt idx="1">
                  <c:v>2021</c:v>
                </c:pt>
                <c:pt idx="2">
                  <c:v>2022</c:v>
                </c:pt>
                <c:pt idx="3">
                  <c:v>2023</c:v>
                </c:pt>
                <c:pt idx="4">
                  <c:v>2024</c:v>
                </c:pt>
                <c:pt idx="5">
                  <c:v>2025</c:v>
                </c:pt>
              </c:strCache>
            </c:strRef>
          </c:cat>
          <c:val>
            <c:numRef>
              <c:f>'Data Dia 37'!$G$9:$G$14</c:f>
              <c:numCache>
                <c:formatCode>0.0</c:formatCode>
                <c:ptCount val="6"/>
                <c:pt idx="0">
                  <c:v>1.8565201710000001</c:v>
                </c:pt>
                <c:pt idx="1">
                  <c:v>2.9690659589999999</c:v>
                </c:pt>
                <c:pt idx="2">
                  <c:v>2.5476677219999999</c:v>
                </c:pt>
                <c:pt idx="3">
                  <c:v>3.5185554419999998</c:v>
                </c:pt>
                <c:pt idx="4">
                  <c:v>4.0559353160000002</c:v>
                </c:pt>
                <c:pt idx="5">
                  <c:v>4.4251992610000004</c:v>
                </c:pt>
              </c:numCache>
            </c:numRef>
          </c:val>
          <c:extLst>
            <c:ext xmlns:c16="http://schemas.microsoft.com/office/drawing/2014/chart" uri="{C3380CC4-5D6E-409C-BE32-E72D297353CC}">
              <c16:uniqueId val="{00000003-A3DC-448A-A80A-0307473B57E0}"/>
            </c:ext>
          </c:extLst>
        </c:ser>
        <c:dLbls>
          <c:showLegendKey val="0"/>
          <c:showVal val="0"/>
          <c:showCatName val="0"/>
          <c:showSerName val="0"/>
          <c:showPercent val="0"/>
          <c:showBubbleSize val="0"/>
        </c:dLbls>
        <c:gapWidth val="80"/>
        <c:overlap val="100"/>
        <c:axId val="533070608"/>
        <c:axId val="533070936"/>
      </c:barChart>
      <c:catAx>
        <c:axId val="533070608"/>
        <c:scaling>
          <c:orientation val="minMax"/>
        </c:scaling>
        <c:delete val="0"/>
        <c:axPos val="b"/>
        <c:numFmt formatCode="General" sourceLinked="1"/>
        <c:majorTickMark val="none"/>
        <c:minorTickMark val="none"/>
        <c:tickLblPos val="low"/>
        <c:spPr>
          <a:noFill/>
          <a:ln w="9525"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Segoe UI Semibold" panose="020B0702040204020203" pitchFamily="34" charset="0"/>
                <a:ea typeface="+mn-ea"/>
                <a:cs typeface="Segoe UI Semibold" panose="020B0702040204020203" pitchFamily="34" charset="0"/>
              </a:defRPr>
            </a:pPr>
            <a:endParaRPr lang="sv-SE"/>
          </a:p>
        </c:txPr>
        <c:crossAx val="533070936"/>
        <c:crosses val="autoZero"/>
        <c:auto val="1"/>
        <c:lblAlgn val="ctr"/>
        <c:lblOffset val="100"/>
        <c:noMultiLvlLbl val="0"/>
      </c:catAx>
      <c:valAx>
        <c:axId val="53307093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Segoe UI Semibold" panose="020B0702040204020203" pitchFamily="34" charset="0"/>
                <a:ea typeface="+mn-ea"/>
                <a:cs typeface="Segoe UI Semibold" panose="020B0702040204020203" pitchFamily="34" charset="0"/>
              </a:defRPr>
            </a:pPr>
            <a:endParaRPr lang="sv-SE"/>
          </a:p>
        </c:txPr>
        <c:crossAx val="53307060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Segoe UI Semibold" panose="020B0702040204020203" pitchFamily="34" charset="0"/>
              <a:ea typeface="+mn-ea"/>
              <a:cs typeface="Segoe UI Semibold" panose="020B0702040204020203" pitchFamily="34" charset="0"/>
            </a:defRPr>
          </a:pPr>
          <a:endParaRPr lang="sv-SE"/>
        </a:p>
      </c:txPr>
    </c:legend>
    <c:plotVisOnly val="1"/>
    <c:dispBlanksAs val="gap"/>
    <c:showDLblsOverMax val="0"/>
  </c:chart>
  <c:spPr>
    <a:solidFill>
      <a:schemeClr val="bg1"/>
    </a:solidFill>
    <a:ln w="9525" cap="flat" cmpd="sng" algn="ctr">
      <a:noFill/>
      <a:round/>
    </a:ln>
    <a:effectLst/>
  </c:spPr>
  <c:txPr>
    <a:bodyPr/>
    <a:lstStyle/>
    <a:p>
      <a:pPr>
        <a:defRPr sz="900">
          <a:solidFill>
            <a:sysClr val="windowText" lastClr="000000"/>
          </a:solidFill>
          <a:latin typeface="Segoe UI Semibold" panose="020B0702040204020203" pitchFamily="34" charset="0"/>
          <a:cs typeface="Segoe UI Semibold" panose="020B0702040204020203" pitchFamily="34" charset="0"/>
        </a:defRPr>
      </a:pPr>
      <a:endParaRPr lang="sv-SE"/>
    </a:p>
  </c:txPr>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3.5221443210009709E-2"/>
          <c:y val="2.3123124763410045E-2"/>
          <c:w val="0.94971006363930532"/>
          <c:h val="0.7874321099594791"/>
        </c:manualLayout>
      </c:layout>
      <c:barChart>
        <c:barDir val="col"/>
        <c:grouping val="clustered"/>
        <c:varyColors val="0"/>
        <c:ser>
          <c:idx val="0"/>
          <c:order val="0"/>
          <c:tx>
            <c:strRef>
              <c:f>'Data Dia 38'!$C$9</c:f>
              <c:strCache>
                <c:ptCount val="1"/>
                <c:pt idx="0">
                  <c:v>2023</c:v>
                </c:pt>
              </c:strCache>
            </c:strRef>
          </c:tx>
          <c:spPr>
            <a:solidFill>
              <a:srgbClr val="6679BB"/>
            </a:solidFill>
            <a:ln>
              <a:noFill/>
            </a:ln>
            <a:effectLst/>
          </c:spPr>
          <c:invertIfNegative val="0"/>
          <c:cat>
            <c:strRef>
              <c:f>'Data Dia 38'!$B$10:$B$24</c:f>
              <c:strCache>
                <c:ptCount val="15"/>
                <c:pt idx="0">
                  <c:v>Nordea Liv</c:v>
                </c:pt>
                <c:pt idx="1">
                  <c:v>Länsförsäkringar</c:v>
                </c:pt>
                <c:pt idx="2">
                  <c:v>Swedbank Försäkring</c:v>
                </c:pt>
                <c:pt idx="3">
                  <c:v>Futur Pension</c:v>
                </c:pt>
                <c:pt idx="4">
                  <c:v>SEB</c:v>
                </c:pt>
                <c:pt idx="5">
                  <c:v>Skandia</c:v>
                </c:pt>
                <c:pt idx="6">
                  <c:v>Folksam</c:v>
                </c:pt>
                <c:pt idx="7">
                  <c:v>Handelsbanken</c:v>
                </c:pt>
                <c:pt idx="8">
                  <c:v>SPP</c:v>
                </c:pt>
                <c:pt idx="9">
                  <c:v>Avanza</c:v>
                </c:pt>
                <c:pt idx="10">
                  <c:v>Movestic</c:v>
                </c:pt>
                <c:pt idx="11">
                  <c:v>Nordnet</c:v>
                </c:pt>
                <c:pt idx="12">
                  <c:v>AMF Tjänstepension</c:v>
                </c:pt>
                <c:pt idx="13">
                  <c:v>Svenska Fribrevsbolaget</c:v>
                </c:pt>
                <c:pt idx="14">
                  <c:v>Övriga</c:v>
                </c:pt>
              </c:strCache>
            </c:strRef>
          </c:cat>
          <c:val>
            <c:numRef>
              <c:f>'Data Dia 38'!$C$10:$C$24</c:f>
              <c:numCache>
                <c:formatCode>#,##0</c:formatCode>
                <c:ptCount val="15"/>
                <c:pt idx="0">
                  <c:v>8550658391</c:v>
                </c:pt>
                <c:pt idx="1">
                  <c:v>9191174412</c:v>
                </c:pt>
                <c:pt idx="2">
                  <c:v>6800380442</c:v>
                </c:pt>
                <c:pt idx="3">
                  <c:v>7300452922</c:v>
                </c:pt>
                <c:pt idx="4">
                  <c:v>4609187817</c:v>
                </c:pt>
                <c:pt idx="5">
                  <c:v>7216033027</c:v>
                </c:pt>
                <c:pt idx="6">
                  <c:v>6691747737</c:v>
                </c:pt>
                <c:pt idx="7">
                  <c:v>4967261332</c:v>
                </c:pt>
                <c:pt idx="8">
                  <c:v>6309166772</c:v>
                </c:pt>
                <c:pt idx="9">
                  <c:v>2822337513</c:v>
                </c:pt>
                <c:pt idx="10">
                  <c:v>2524743499</c:v>
                </c:pt>
                <c:pt idx="11">
                  <c:v>2952220211</c:v>
                </c:pt>
                <c:pt idx="12">
                  <c:v>667273690</c:v>
                </c:pt>
                <c:pt idx="13">
                  <c:v>439875322</c:v>
                </c:pt>
                <c:pt idx="14">
                  <c:v>821795341</c:v>
                </c:pt>
              </c:numCache>
            </c:numRef>
          </c:val>
          <c:extLst>
            <c:ext xmlns:c16="http://schemas.microsoft.com/office/drawing/2014/chart" uri="{C3380CC4-5D6E-409C-BE32-E72D297353CC}">
              <c16:uniqueId val="{00000000-4EE1-4D10-AB3D-13B8DDA8266A}"/>
            </c:ext>
          </c:extLst>
        </c:ser>
        <c:ser>
          <c:idx val="1"/>
          <c:order val="1"/>
          <c:tx>
            <c:strRef>
              <c:f>'Data Dia 38'!$D$9</c:f>
              <c:strCache>
                <c:ptCount val="1"/>
                <c:pt idx="0">
                  <c:v>2024</c:v>
                </c:pt>
              </c:strCache>
            </c:strRef>
          </c:tx>
          <c:spPr>
            <a:solidFill>
              <a:srgbClr val="FFD478"/>
            </a:solidFill>
            <a:ln>
              <a:noFill/>
            </a:ln>
            <a:effectLst/>
          </c:spPr>
          <c:invertIfNegative val="0"/>
          <c:cat>
            <c:strRef>
              <c:f>'Data Dia 38'!$B$10:$B$24</c:f>
              <c:strCache>
                <c:ptCount val="15"/>
                <c:pt idx="0">
                  <c:v>Nordea Liv</c:v>
                </c:pt>
                <c:pt idx="1">
                  <c:v>Länsförsäkringar</c:v>
                </c:pt>
                <c:pt idx="2">
                  <c:v>Swedbank Försäkring</c:v>
                </c:pt>
                <c:pt idx="3">
                  <c:v>Futur Pension</c:v>
                </c:pt>
                <c:pt idx="4">
                  <c:v>SEB</c:v>
                </c:pt>
                <c:pt idx="5">
                  <c:v>Skandia</c:v>
                </c:pt>
                <c:pt idx="6">
                  <c:v>Folksam</c:v>
                </c:pt>
                <c:pt idx="7">
                  <c:v>Handelsbanken</c:v>
                </c:pt>
                <c:pt idx="8">
                  <c:v>SPP</c:v>
                </c:pt>
                <c:pt idx="9">
                  <c:v>Avanza</c:v>
                </c:pt>
                <c:pt idx="10">
                  <c:v>Movestic</c:v>
                </c:pt>
                <c:pt idx="11">
                  <c:v>Nordnet</c:v>
                </c:pt>
                <c:pt idx="12">
                  <c:v>AMF Tjänstepension</c:v>
                </c:pt>
                <c:pt idx="13">
                  <c:v>Svenska Fribrevsbolaget</c:v>
                </c:pt>
                <c:pt idx="14">
                  <c:v>Övriga</c:v>
                </c:pt>
              </c:strCache>
            </c:strRef>
          </c:cat>
          <c:val>
            <c:numRef>
              <c:f>'Data Dia 38'!$D$10:$D$24</c:f>
              <c:numCache>
                <c:formatCode>#,##0</c:formatCode>
                <c:ptCount val="15"/>
                <c:pt idx="0">
                  <c:v>17877314129</c:v>
                </c:pt>
                <c:pt idx="1">
                  <c:v>15499024046</c:v>
                </c:pt>
                <c:pt idx="2">
                  <c:v>13307136481</c:v>
                </c:pt>
                <c:pt idx="3">
                  <c:v>9753457814</c:v>
                </c:pt>
                <c:pt idx="4">
                  <c:v>6992847824</c:v>
                </c:pt>
                <c:pt idx="5">
                  <c:v>9157488191</c:v>
                </c:pt>
                <c:pt idx="6">
                  <c:v>6738442048</c:v>
                </c:pt>
                <c:pt idx="7">
                  <c:v>6294720405</c:v>
                </c:pt>
                <c:pt idx="8">
                  <c:v>7655735733</c:v>
                </c:pt>
                <c:pt idx="9">
                  <c:v>3768436788</c:v>
                </c:pt>
                <c:pt idx="10">
                  <c:v>2909348481</c:v>
                </c:pt>
                <c:pt idx="11">
                  <c:v>2209092885</c:v>
                </c:pt>
                <c:pt idx="12">
                  <c:v>719774895</c:v>
                </c:pt>
                <c:pt idx="13">
                  <c:v>558939140</c:v>
                </c:pt>
                <c:pt idx="14">
                  <c:v>823307145</c:v>
                </c:pt>
              </c:numCache>
            </c:numRef>
          </c:val>
          <c:extLst>
            <c:ext xmlns:c16="http://schemas.microsoft.com/office/drawing/2014/chart" uri="{C3380CC4-5D6E-409C-BE32-E72D297353CC}">
              <c16:uniqueId val="{00000001-4EE1-4D10-AB3D-13B8DDA8266A}"/>
            </c:ext>
          </c:extLst>
        </c:ser>
        <c:ser>
          <c:idx val="2"/>
          <c:order val="2"/>
          <c:tx>
            <c:strRef>
              <c:f>'Data Dia 38'!$E$9</c:f>
              <c:strCache>
                <c:ptCount val="1"/>
                <c:pt idx="0">
                  <c:v>2025</c:v>
                </c:pt>
              </c:strCache>
            </c:strRef>
          </c:tx>
          <c:spPr>
            <a:solidFill>
              <a:srgbClr val="E93E84"/>
            </a:solidFill>
            <a:ln>
              <a:noFill/>
            </a:ln>
            <a:effectLst/>
          </c:spPr>
          <c:invertIfNegative val="0"/>
          <c:cat>
            <c:strRef>
              <c:f>'Data Dia 38'!$B$10:$B$24</c:f>
              <c:strCache>
                <c:ptCount val="15"/>
                <c:pt idx="0">
                  <c:v>Nordea Liv</c:v>
                </c:pt>
                <c:pt idx="1">
                  <c:v>Länsförsäkringar</c:v>
                </c:pt>
                <c:pt idx="2">
                  <c:v>Swedbank Försäkring</c:v>
                </c:pt>
                <c:pt idx="3">
                  <c:v>Futur Pension</c:v>
                </c:pt>
                <c:pt idx="4">
                  <c:v>SEB</c:v>
                </c:pt>
                <c:pt idx="5">
                  <c:v>Skandia</c:v>
                </c:pt>
                <c:pt idx="6">
                  <c:v>Folksam</c:v>
                </c:pt>
                <c:pt idx="7">
                  <c:v>Handelsbanken</c:v>
                </c:pt>
                <c:pt idx="8">
                  <c:v>SPP</c:v>
                </c:pt>
                <c:pt idx="9">
                  <c:v>Avanza</c:v>
                </c:pt>
                <c:pt idx="10">
                  <c:v>Movestic</c:v>
                </c:pt>
                <c:pt idx="11">
                  <c:v>Nordnet</c:v>
                </c:pt>
                <c:pt idx="12">
                  <c:v>AMF Tjänstepension</c:v>
                </c:pt>
                <c:pt idx="13">
                  <c:v>Svenska Fribrevsbolaget</c:v>
                </c:pt>
                <c:pt idx="14">
                  <c:v>Övriga</c:v>
                </c:pt>
              </c:strCache>
            </c:strRef>
          </c:cat>
          <c:val>
            <c:numRef>
              <c:f>'Data Dia 38'!$E$10:$E$24</c:f>
              <c:numCache>
                <c:formatCode>#,##0</c:formatCode>
                <c:ptCount val="15"/>
                <c:pt idx="0">
                  <c:v>14587784100</c:v>
                </c:pt>
                <c:pt idx="1">
                  <c:v>14206814755</c:v>
                </c:pt>
                <c:pt idx="2">
                  <c:v>12237387786</c:v>
                </c:pt>
                <c:pt idx="3">
                  <c:v>8696037082</c:v>
                </c:pt>
                <c:pt idx="4">
                  <c:v>8604442572</c:v>
                </c:pt>
                <c:pt idx="5">
                  <c:v>8429858638</c:v>
                </c:pt>
                <c:pt idx="6">
                  <c:v>8260076673</c:v>
                </c:pt>
                <c:pt idx="7">
                  <c:v>7244012549</c:v>
                </c:pt>
                <c:pt idx="8">
                  <c:v>7005391837</c:v>
                </c:pt>
                <c:pt idx="9">
                  <c:v>3733027960</c:v>
                </c:pt>
                <c:pt idx="10">
                  <c:v>2312583783</c:v>
                </c:pt>
                <c:pt idx="11">
                  <c:v>2022633831</c:v>
                </c:pt>
                <c:pt idx="12">
                  <c:v>631921147</c:v>
                </c:pt>
                <c:pt idx="13">
                  <c:v>497205819</c:v>
                </c:pt>
                <c:pt idx="14">
                  <c:v>1303848907</c:v>
                </c:pt>
              </c:numCache>
            </c:numRef>
          </c:val>
          <c:extLst>
            <c:ext xmlns:c16="http://schemas.microsoft.com/office/drawing/2014/chart" uri="{C3380CC4-5D6E-409C-BE32-E72D297353CC}">
              <c16:uniqueId val="{00000002-4EE1-4D10-AB3D-13B8DDA8266A}"/>
            </c:ext>
          </c:extLst>
        </c:ser>
        <c:dLbls>
          <c:showLegendKey val="0"/>
          <c:showVal val="0"/>
          <c:showCatName val="0"/>
          <c:showSerName val="0"/>
          <c:showPercent val="0"/>
          <c:showBubbleSize val="0"/>
        </c:dLbls>
        <c:gapWidth val="80"/>
        <c:axId val="533070608"/>
        <c:axId val="533070936"/>
      </c:barChart>
      <c:catAx>
        <c:axId val="533070608"/>
        <c:scaling>
          <c:orientation val="minMax"/>
        </c:scaling>
        <c:delete val="0"/>
        <c:axPos val="b"/>
        <c:numFmt formatCode="General" sourceLinked="1"/>
        <c:majorTickMark val="none"/>
        <c:minorTickMark val="none"/>
        <c:tickLblPos val="low"/>
        <c:spPr>
          <a:noFill/>
          <a:ln w="9525"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Segoe UI Semibold" panose="020B0702040204020203" pitchFamily="34" charset="0"/>
                <a:ea typeface="+mn-ea"/>
                <a:cs typeface="Segoe UI Semibold" panose="020B0702040204020203" pitchFamily="34" charset="0"/>
              </a:defRPr>
            </a:pPr>
            <a:endParaRPr lang="sv-SE"/>
          </a:p>
        </c:txPr>
        <c:crossAx val="533070936"/>
        <c:crosses val="autoZero"/>
        <c:auto val="1"/>
        <c:lblAlgn val="ctr"/>
        <c:lblOffset val="100"/>
        <c:noMultiLvlLbl val="0"/>
      </c:catAx>
      <c:valAx>
        <c:axId val="53307093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Segoe UI Semibold" panose="020B0702040204020203" pitchFamily="34" charset="0"/>
                <a:ea typeface="+mn-ea"/>
                <a:cs typeface="Segoe UI Semibold" panose="020B0702040204020203" pitchFamily="34" charset="0"/>
              </a:defRPr>
            </a:pPr>
            <a:endParaRPr lang="sv-SE"/>
          </a:p>
        </c:txPr>
        <c:crossAx val="533070608"/>
        <c:crosses val="autoZero"/>
        <c:crossBetween val="between"/>
        <c:dispUnits>
          <c:builtInUnit val="billions"/>
        </c:dispUnits>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Segoe UI Semibold" panose="020B0702040204020203" pitchFamily="34" charset="0"/>
              <a:ea typeface="+mn-ea"/>
              <a:cs typeface="Segoe UI Semibold" panose="020B0702040204020203" pitchFamily="34" charset="0"/>
            </a:defRPr>
          </a:pPr>
          <a:endParaRPr lang="sv-SE"/>
        </a:p>
      </c:txPr>
    </c:legend>
    <c:plotVisOnly val="1"/>
    <c:dispBlanksAs val="gap"/>
    <c:showDLblsOverMax val="0"/>
  </c:chart>
  <c:spPr>
    <a:solidFill>
      <a:schemeClr val="bg1"/>
    </a:solidFill>
    <a:ln w="9525" cap="flat" cmpd="sng" algn="ctr">
      <a:noFill/>
      <a:round/>
    </a:ln>
    <a:effectLst/>
  </c:spPr>
  <c:txPr>
    <a:bodyPr/>
    <a:lstStyle/>
    <a:p>
      <a:pPr>
        <a:defRPr sz="900">
          <a:solidFill>
            <a:sysClr val="windowText" lastClr="000000"/>
          </a:solidFill>
          <a:latin typeface="Segoe UI Semibold" panose="020B0702040204020203" pitchFamily="34" charset="0"/>
          <a:cs typeface="Segoe UI Semibold" panose="020B0702040204020203" pitchFamily="34" charset="0"/>
        </a:defRPr>
      </a:pPr>
      <a:endParaRPr lang="sv-SE"/>
    </a:p>
  </c:txPr>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5.6767015424441805E-2"/>
          <c:y val="2.162944404676688E-2"/>
          <c:w val="0.93921993312479779"/>
          <c:h val="0.86876939789336249"/>
        </c:manualLayout>
      </c:layout>
      <c:barChart>
        <c:barDir val="col"/>
        <c:grouping val="stacked"/>
        <c:varyColors val="0"/>
        <c:ser>
          <c:idx val="0"/>
          <c:order val="0"/>
          <c:tx>
            <c:strRef>
              <c:f>'Data Dia 39'!$C$7</c:f>
              <c:strCache>
                <c:ptCount val="1"/>
                <c:pt idx="0">
                  <c:v>Tecknad av företag</c:v>
                </c:pt>
              </c:strCache>
            </c:strRef>
          </c:tx>
          <c:spPr>
            <a:solidFill>
              <a:schemeClr val="accent1"/>
            </a:solidFill>
            <a:ln>
              <a:noFill/>
            </a:ln>
            <a:effectLst/>
          </c:spPr>
          <c:invertIfNegative val="0"/>
          <c:dLbls>
            <c:dLbl>
              <c:idx val="0"/>
              <c:tx>
                <c:rich>
                  <a:bodyPr/>
                  <a:lstStyle/>
                  <a:p>
                    <a:fld id="{46A29C28-7835-4776-91AE-D17A8A93E599}" type="CELLRANGE">
                      <a:rPr lang="en-US"/>
                      <a:pPr/>
                      <a:t>[CELLRANGE]</a:t>
                    </a:fld>
                    <a:endParaRPr lang="sv-S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6D09-405A-8F1E-56D2FBCF79F4}"/>
                </c:ext>
              </c:extLst>
            </c:dLbl>
            <c:dLbl>
              <c:idx val="1"/>
              <c:tx>
                <c:rich>
                  <a:bodyPr/>
                  <a:lstStyle/>
                  <a:p>
                    <a:fld id="{0FD48AE6-1CB1-434D-81A7-F70537106EB4}" type="CELLRANGE">
                      <a:rPr lang="sv-SE"/>
                      <a:pPr/>
                      <a:t>[CELLRANGE]</a:t>
                    </a:fld>
                    <a:endParaRPr lang="sv-S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6D09-405A-8F1E-56D2FBCF79F4}"/>
                </c:ext>
              </c:extLst>
            </c:dLbl>
            <c:dLbl>
              <c:idx val="2"/>
              <c:tx>
                <c:rich>
                  <a:bodyPr/>
                  <a:lstStyle/>
                  <a:p>
                    <a:fld id="{5916F203-324D-43E5-9BCD-6AC84A44C3C6}" type="CELLRANGE">
                      <a:rPr lang="sv-SE"/>
                      <a:pPr/>
                      <a:t>[CELLRANGE]</a:t>
                    </a:fld>
                    <a:endParaRPr lang="sv-S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6D09-405A-8F1E-56D2FBCF79F4}"/>
                </c:ext>
              </c:extLst>
            </c:dLbl>
            <c:dLbl>
              <c:idx val="3"/>
              <c:tx>
                <c:rich>
                  <a:bodyPr/>
                  <a:lstStyle/>
                  <a:p>
                    <a:fld id="{6FC8558E-4191-48AB-A62A-EF59D7A36B42}" type="CELLRANGE">
                      <a:rPr lang="sv-SE"/>
                      <a:pPr/>
                      <a:t>[CELLRANGE]</a:t>
                    </a:fld>
                    <a:endParaRPr lang="sv-S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6D09-405A-8F1E-56D2FBCF79F4}"/>
                </c:ext>
              </c:extLst>
            </c:dLbl>
            <c:dLbl>
              <c:idx val="4"/>
              <c:tx>
                <c:rich>
                  <a:bodyPr/>
                  <a:lstStyle/>
                  <a:p>
                    <a:fld id="{42B61A15-BF75-4EE4-A0E0-DE0B02BCCB02}" type="CELLRANGE">
                      <a:rPr lang="sv-SE"/>
                      <a:pPr/>
                      <a:t>[CELLRANGE]</a:t>
                    </a:fld>
                    <a:endParaRPr lang="sv-S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6D09-405A-8F1E-56D2FBCF79F4}"/>
                </c:ext>
              </c:extLst>
            </c:dLbl>
            <c:dLbl>
              <c:idx val="5"/>
              <c:tx>
                <c:rich>
                  <a:bodyPr/>
                  <a:lstStyle/>
                  <a:p>
                    <a:fld id="{D6C304B3-C8D1-4F15-968A-7F7BA15AAC2D}" type="CELLRANGE">
                      <a:rPr lang="sv-SE"/>
                      <a:pPr/>
                      <a:t>[CELLRANGE]</a:t>
                    </a:fld>
                    <a:endParaRPr lang="sv-S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6D09-405A-8F1E-56D2FBCF79F4}"/>
                </c:ext>
              </c:extLst>
            </c:dLbl>
            <c:dLbl>
              <c:idx val="6"/>
              <c:tx>
                <c:rich>
                  <a:bodyPr/>
                  <a:lstStyle/>
                  <a:p>
                    <a:fld id="{B42824A5-E382-46E9-BFAC-0657DEE33C01}" type="CELLRANGE">
                      <a:rPr lang="sv-SE"/>
                      <a:pPr/>
                      <a:t>[CELLRANGE]</a:t>
                    </a:fld>
                    <a:endParaRPr lang="sv-S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6D09-405A-8F1E-56D2FBCF79F4}"/>
                </c:ext>
              </c:extLst>
            </c:dLbl>
            <c:spPr>
              <a:solidFill>
                <a:sysClr val="window" lastClr="FFFFFF"/>
              </a:solid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mn-lt"/>
                    <a:ea typeface="Roboto" panose="02000000000000000000" pitchFamily="2" charset="0"/>
                    <a:cs typeface="Roboto" panose="02000000000000000000" pitchFamily="2" charset="0"/>
                  </a:defRPr>
                </a:pPr>
                <a:endParaRPr lang="sv-SE"/>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strRef>
              <c:f>'Data Dia 39'!$B$8:$B$14</c:f>
              <c:strCache>
                <c:ptCount val="7"/>
                <c:pt idx="0">
                  <c:v>2019</c:v>
                </c:pt>
                <c:pt idx="1">
                  <c:v>2020</c:v>
                </c:pt>
                <c:pt idx="2">
                  <c:v>2021</c:v>
                </c:pt>
                <c:pt idx="3">
                  <c:v>2022</c:v>
                </c:pt>
                <c:pt idx="4">
                  <c:v>2023</c:v>
                </c:pt>
                <c:pt idx="5">
                  <c:v>2024</c:v>
                </c:pt>
                <c:pt idx="6">
                  <c:v>2025</c:v>
                </c:pt>
              </c:strCache>
            </c:strRef>
          </c:cat>
          <c:val>
            <c:numRef>
              <c:f>'Data Dia 39'!$C$8:$C$14</c:f>
              <c:numCache>
                <c:formatCode>0.0</c:formatCode>
                <c:ptCount val="7"/>
                <c:pt idx="0">
                  <c:v>148.62581178400001</c:v>
                </c:pt>
                <c:pt idx="1">
                  <c:v>201.52635824000001</c:v>
                </c:pt>
                <c:pt idx="2">
                  <c:v>307.97612666999999</c:v>
                </c:pt>
                <c:pt idx="3">
                  <c:v>260.04344303400001</c:v>
                </c:pt>
                <c:pt idx="4">
                  <c:v>305.09641536399999</c:v>
                </c:pt>
                <c:pt idx="5">
                  <c:v>382.96824664000002</c:v>
                </c:pt>
                <c:pt idx="6">
                  <c:v>467.53250827199997</c:v>
                </c:pt>
              </c:numCache>
            </c:numRef>
          </c:val>
          <c:extLst>
            <c:ext xmlns:c15="http://schemas.microsoft.com/office/drawing/2012/chart" uri="{02D57815-91ED-43cb-92C2-25804820EDAC}">
              <c15:datalabelsRange>
                <c15:f>'Data Dia 39'!$G$8:$G$14</c15:f>
                <c15:dlblRangeCache>
                  <c:ptCount val="7"/>
                  <c:pt idx="0">
                    <c:v>31%</c:v>
                  </c:pt>
                  <c:pt idx="1">
                    <c:v>35%</c:v>
                  </c:pt>
                  <c:pt idx="2">
                    <c:v>38%</c:v>
                  </c:pt>
                  <c:pt idx="3">
                    <c:v>38%</c:v>
                  </c:pt>
                  <c:pt idx="4">
                    <c:v>40%</c:v>
                  </c:pt>
                  <c:pt idx="5">
                    <c:v>42%</c:v>
                  </c:pt>
                  <c:pt idx="6">
                    <c:v>40%</c:v>
                  </c:pt>
                </c15:dlblRangeCache>
              </c15:datalabelsRange>
            </c:ext>
            <c:ext xmlns:c16="http://schemas.microsoft.com/office/drawing/2014/chart" uri="{C3380CC4-5D6E-409C-BE32-E72D297353CC}">
              <c16:uniqueId val="{00000007-6D09-405A-8F1E-56D2FBCF79F4}"/>
            </c:ext>
          </c:extLst>
        </c:ser>
        <c:ser>
          <c:idx val="1"/>
          <c:order val="1"/>
          <c:tx>
            <c:strRef>
              <c:f>'Data Dia 39'!$D$7</c:f>
              <c:strCache>
                <c:ptCount val="1"/>
                <c:pt idx="0">
                  <c:v>Tecknad av privatperson</c:v>
                </c:pt>
              </c:strCache>
            </c:strRef>
          </c:tx>
          <c:spPr>
            <a:solidFill>
              <a:schemeClr val="accent2"/>
            </a:solidFill>
            <a:ln>
              <a:noFill/>
            </a:ln>
            <a:effectLst/>
          </c:spPr>
          <c:invertIfNegative val="0"/>
          <c:dLbls>
            <c:dLbl>
              <c:idx val="0"/>
              <c:tx>
                <c:rich>
                  <a:bodyPr/>
                  <a:lstStyle/>
                  <a:p>
                    <a:fld id="{6070D7B7-0A72-48BC-A42A-4DED374F2A33}" type="CELLRANGE">
                      <a:rPr lang="en-US"/>
                      <a:pPr/>
                      <a:t>[CELLRANGE]</a:t>
                    </a:fld>
                    <a:endParaRPr lang="sv-S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6D09-405A-8F1E-56D2FBCF79F4}"/>
                </c:ext>
              </c:extLst>
            </c:dLbl>
            <c:dLbl>
              <c:idx val="1"/>
              <c:tx>
                <c:rich>
                  <a:bodyPr/>
                  <a:lstStyle/>
                  <a:p>
                    <a:fld id="{2ACC7260-C17D-4D36-B7C4-6004D300D5C5}" type="CELLRANGE">
                      <a:rPr lang="sv-SE"/>
                      <a:pPr/>
                      <a:t>[CELLRANGE]</a:t>
                    </a:fld>
                    <a:endParaRPr lang="sv-S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6D09-405A-8F1E-56D2FBCF79F4}"/>
                </c:ext>
              </c:extLst>
            </c:dLbl>
            <c:dLbl>
              <c:idx val="2"/>
              <c:tx>
                <c:rich>
                  <a:bodyPr/>
                  <a:lstStyle/>
                  <a:p>
                    <a:fld id="{67ADDAB1-0B6B-47EC-AF06-2F6009DEBE7B}" type="CELLRANGE">
                      <a:rPr lang="sv-SE"/>
                      <a:pPr/>
                      <a:t>[CELLRANGE]</a:t>
                    </a:fld>
                    <a:endParaRPr lang="sv-S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6D09-405A-8F1E-56D2FBCF79F4}"/>
                </c:ext>
              </c:extLst>
            </c:dLbl>
            <c:dLbl>
              <c:idx val="3"/>
              <c:tx>
                <c:rich>
                  <a:bodyPr/>
                  <a:lstStyle/>
                  <a:p>
                    <a:fld id="{AA0F271F-6F53-4866-9B5E-534663D3F50D}" type="CELLRANGE">
                      <a:rPr lang="sv-SE"/>
                      <a:pPr/>
                      <a:t>[CELLRANGE]</a:t>
                    </a:fld>
                    <a:endParaRPr lang="sv-S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6D09-405A-8F1E-56D2FBCF79F4}"/>
                </c:ext>
              </c:extLst>
            </c:dLbl>
            <c:dLbl>
              <c:idx val="4"/>
              <c:tx>
                <c:rich>
                  <a:bodyPr/>
                  <a:lstStyle/>
                  <a:p>
                    <a:fld id="{E5222EDE-54B3-4F57-AF8A-63C0F54E0C82}" type="CELLRANGE">
                      <a:rPr lang="sv-SE"/>
                      <a:pPr/>
                      <a:t>[CELLRANGE]</a:t>
                    </a:fld>
                    <a:endParaRPr lang="sv-S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6D09-405A-8F1E-56D2FBCF79F4}"/>
                </c:ext>
              </c:extLst>
            </c:dLbl>
            <c:dLbl>
              <c:idx val="5"/>
              <c:tx>
                <c:rich>
                  <a:bodyPr/>
                  <a:lstStyle/>
                  <a:p>
                    <a:fld id="{E555C18A-E7ED-4E09-BB57-B9AA3F835AA5}" type="CELLRANGE">
                      <a:rPr lang="sv-SE"/>
                      <a:pPr/>
                      <a:t>[CELLRANGE]</a:t>
                    </a:fld>
                    <a:endParaRPr lang="sv-S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6D09-405A-8F1E-56D2FBCF79F4}"/>
                </c:ext>
              </c:extLst>
            </c:dLbl>
            <c:dLbl>
              <c:idx val="6"/>
              <c:tx>
                <c:rich>
                  <a:bodyPr/>
                  <a:lstStyle/>
                  <a:p>
                    <a:fld id="{466D808E-0789-4BB0-8D62-FFF44FF13386}" type="CELLRANGE">
                      <a:rPr lang="sv-SE"/>
                      <a:pPr/>
                      <a:t>[CELLRANGE]</a:t>
                    </a:fld>
                    <a:endParaRPr lang="sv-S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6D09-405A-8F1E-56D2FBCF79F4}"/>
                </c:ext>
              </c:extLst>
            </c:dLbl>
            <c:spPr>
              <a:solidFill>
                <a:sysClr val="window" lastClr="FFFFFF"/>
              </a:solid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mn-lt"/>
                    <a:ea typeface="Roboto" panose="02000000000000000000" pitchFamily="2" charset="0"/>
                    <a:cs typeface="Roboto" panose="02000000000000000000" pitchFamily="2" charset="0"/>
                  </a:defRPr>
                </a:pPr>
                <a:endParaRPr lang="sv-SE"/>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strRef>
              <c:f>'Data Dia 39'!$B$8:$B$14</c:f>
              <c:strCache>
                <c:ptCount val="7"/>
                <c:pt idx="0">
                  <c:v>2019</c:v>
                </c:pt>
                <c:pt idx="1">
                  <c:v>2020</c:v>
                </c:pt>
                <c:pt idx="2">
                  <c:v>2021</c:v>
                </c:pt>
                <c:pt idx="3">
                  <c:v>2022</c:v>
                </c:pt>
                <c:pt idx="4">
                  <c:v>2023</c:v>
                </c:pt>
                <c:pt idx="5">
                  <c:v>2024</c:v>
                </c:pt>
                <c:pt idx="6">
                  <c:v>2025</c:v>
                </c:pt>
              </c:strCache>
            </c:strRef>
          </c:cat>
          <c:val>
            <c:numRef>
              <c:f>'Data Dia 39'!$D$8:$D$14</c:f>
              <c:numCache>
                <c:formatCode>0.0</c:formatCode>
                <c:ptCount val="7"/>
                <c:pt idx="0">
                  <c:v>334.80613491700001</c:v>
                </c:pt>
                <c:pt idx="1">
                  <c:v>380.50010589499999</c:v>
                </c:pt>
                <c:pt idx="2">
                  <c:v>496.16993002499999</c:v>
                </c:pt>
                <c:pt idx="3">
                  <c:v>423.495318844</c:v>
                </c:pt>
                <c:pt idx="4">
                  <c:v>464.23633724500002</c:v>
                </c:pt>
                <c:pt idx="5">
                  <c:v>535.63752808200002</c:v>
                </c:pt>
                <c:pt idx="6">
                  <c:v>698.42945630700001</c:v>
                </c:pt>
              </c:numCache>
            </c:numRef>
          </c:val>
          <c:extLst>
            <c:ext xmlns:c15="http://schemas.microsoft.com/office/drawing/2012/chart" uri="{02D57815-91ED-43cb-92C2-25804820EDAC}">
              <c15:datalabelsRange>
                <c15:f>'Data Dia 39'!$H$8:$H$14</c15:f>
                <c15:dlblRangeCache>
                  <c:ptCount val="7"/>
                  <c:pt idx="0">
                    <c:v>69%</c:v>
                  </c:pt>
                  <c:pt idx="1">
                    <c:v>65%</c:v>
                  </c:pt>
                  <c:pt idx="2">
                    <c:v>62%</c:v>
                  </c:pt>
                  <c:pt idx="3">
                    <c:v>62%</c:v>
                  </c:pt>
                  <c:pt idx="4">
                    <c:v>60%</c:v>
                  </c:pt>
                  <c:pt idx="5">
                    <c:v>58%</c:v>
                  </c:pt>
                  <c:pt idx="6">
                    <c:v>60%</c:v>
                  </c:pt>
                </c15:dlblRangeCache>
              </c15:datalabelsRange>
            </c:ext>
            <c:ext xmlns:c16="http://schemas.microsoft.com/office/drawing/2014/chart" uri="{C3380CC4-5D6E-409C-BE32-E72D297353CC}">
              <c16:uniqueId val="{0000000F-6D09-405A-8F1E-56D2FBCF79F4}"/>
            </c:ext>
          </c:extLst>
        </c:ser>
        <c:dLbls>
          <c:showLegendKey val="0"/>
          <c:showVal val="0"/>
          <c:showCatName val="0"/>
          <c:showSerName val="0"/>
          <c:showPercent val="0"/>
          <c:showBubbleSize val="0"/>
        </c:dLbls>
        <c:gapWidth val="80"/>
        <c:overlap val="100"/>
        <c:axId val="533070608"/>
        <c:axId val="533070936"/>
      </c:barChart>
      <c:catAx>
        <c:axId val="533070608"/>
        <c:scaling>
          <c:orientation val="minMax"/>
        </c:scaling>
        <c:delete val="0"/>
        <c:axPos val="b"/>
        <c:numFmt formatCode="General" sourceLinked="1"/>
        <c:majorTickMark val="none"/>
        <c:minorTickMark val="none"/>
        <c:tickLblPos val="low"/>
        <c:spPr>
          <a:noFill/>
          <a:ln w="9525"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chemeClr val="tx1"/>
                </a:solidFill>
                <a:latin typeface="+mn-lt"/>
                <a:ea typeface="Roboto" panose="02000000000000000000" pitchFamily="2" charset="0"/>
                <a:cs typeface="Roboto" panose="02000000000000000000" pitchFamily="2" charset="0"/>
              </a:defRPr>
            </a:pPr>
            <a:endParaRPr lang="sv-SE"/>
          </a:p>
        </c:txPr>
        <c:crossAx val="533070936"/>
        <c:crosses val="autoZero"/>
        <c:auto val="1"/>
        <c:lblAlgn val="ctr"/>
        <c:lblOffset val="100"/>
        <c:noMultiLvlLbl val="0"/>
      </c:catAx>
      <c:valAx>
        <c:axId val="533070936"/>
        <c:scaling>
          <c:orientation val="minMax"/>
          <c:max val="1200"/>
        </c:scaling>
        <c:delete val="0"/>
        <c:axPos val="l"/>
        <c:majorGridlines>
          <c:spPr>
            <a:ln w="9525" cap="flat" cmpd="sng" algn="ctr">
              <a:solidFill>
                <a:schemeClr val="tx1">
                  <a:lumMod val="15000"/>
                  <a:lumOff val="85000"/>
                </a:schemeClr>
              </a:solidFill>
              <a:round/>
            </a:ln>
            <a:effectLst/>
          </c:spPr>
        </c:majorGridlines>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Roboto" panose="02000000000000000000" pitchFamily="2" charset="0"/>
                <a:cs typeface="Roboto" panose="02000000000000000000" pitchFamily="2" charset="0"/>
              </a:defRPr>
            </a:pPr>
            <a:endParaRPr lang="sv-SE"/>
          </a:p>
        </c:txPr>
        <c:crossAx val="533070608"/>
        <c:crosses val="autoZero"/>
        <c:crossBetween val="between"/>
      </c:valAx>
      <c:spPr>
        <a:noFill/>
        <a:ln>
          <a:noFill/>
        </a:ln>
        <a:effectLst/>
      </c:spPr>
    </c:plotArea>
    <c:legend>
      <c:legendPos val="b"/>
      <c:layout>
        <c:manualLayout>
          <c:xMode val="edge"/>
          <c:yMode val="edge"/>
          <c:x val="0.11690474241655346"/>
          <c:y val="0.92132564626002944"/>
          <c:w val="0.82556569881889763"/>
          <c:h val="7.4399665950847058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n-lt"/>
              <a:ea typeface="Roboto" panose="02000000000000000000" pitchFamily="2" charset="0"/>
              <a:cs typeface="Roboto" panose="02000000000000000000" pitchFamily="2" charset="0"/>
            </a:defRPr>
          </a:pPr>
          <a:endParaRPr lang="sv-SE"/>
        </a:p>
      </c:txPr>
    </c:legend>
    <c:plotVisOnly val="1"/>
    <c:dispBlanksAs val="gap"/>
    <c:showDLblsOverMax val="0"/>
  </c:chart>
  <c:spPr>
    <a:solidFill>
      <a:schemeClr val="bg1"/>
    </a:solidFill>
    <a:ln w="9525" cap="flat" cmpd="sng" algn="ctr">
      <a:noFill/>
      <a:round/>
    </a:ln>
    <a:effectLst/>
  </c:spPr>
  <c:txPr>
    <a:bodyPr/>
    <a:lstStyle/>
    <a:p>
      <a:pPr>
        <a:defRPr sz="900">
          <a:solidFill>
            <a:schemeClr val="tx1"/>
          </a:solidFill>
          <a:latin typeface="+mn-lt"/>
          <a:ea typeface="Roboto" panose="02000000000000000000" pitchFamily="2" charset="0"/>
          <a:cs typeface="Roboto" panose="02000000000000000000" pitchFamily="2" charset="0"/>
        </a:defRPr>
      </a:pPr>
      <a:endParaRPr lang="sv-SE"/>
    </a:p>
  </c:txPr>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6820588235294118E-2"/>
          <c:y val="2.1359722222222228E-2"/>
          <c:w val="0.93317941176470587"/>
          <c:h val="0.71940166666666672"/>
        </c:manualLayout>
      </c:layout>
      <c:barChart>
        <c:barDir val="col"/>
        <c:grouping val="stacked"/>
        <c:varyColors val="0"/>
        <c:ser>
          <c:idx val="0"/>
          <c:order val="0"/>
          <c:tx>
            <c:strRef>
              <c:f>'Data Dia 40'!$B$7</c:f>
              <c:strCache>
                <c:ptCount val="1"/>
                <c:pt idx="0">
                  <c:v>Tjänstepensionsföretag</c:v>
                </c:pt>
              </c:strCache>
            </c:strRef>
          </c:tx>
          <c:spPr>
            <a:solidFill>
              <a:schemeClr val="accent1"/>
            </a:solidFill>
            <a:ln w="22225">
              <a:noFill/>
            </a:ln>
            <a:effectLst/>
          </c:spPr>
          <c:invertIfNegative val="0"/>
          <c:cat>
            <c:strRef>
              <c:f>'Data Dia 40'!$A$8:$A$17</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'Data Dia 40'!$B$8:$B$17</c:f>
              <c:numCache>
                <c:formatCode>#\ ##0.0</c:formatCode>
                <c:ptCount val="10"/>
                <c:pt idx="0">
                  <c:v>1485.545861999999</c:v>
                </c:pt>
                <c:pt idx="1">
                  <c:v>1608.484543999999</c:v>
                </c:pt>
                <c:pt idx="2">
                  <c:v>1600.5042055829992</c:v>
                </c:pt>
                <c:pt idx="3">
                  <c:v>1886.7287450070003</c:v>
                </c:pt>
                <c:pt idx="4">
                  <c:v>2254.8305786410001</c:v>
                </c:pt>
                <c:pt idx="5">
                  <c:v>2915.2272802719976</c:v>
                </c:pt>
                <c:pt idx="6">
                  <c:v>2768.7364346069999</c:v>
                </c:pt>
                <c:pt idx="7">
                  <c:v>3044.131110716</c:v>
                </c:pt>
                <c:pt idx="8">
                  <c:v>3263.1738354210001</c:v>
                </c:pt>
                <c:pt idx="9">
                  <c:v>3430.8272774450011</c:v>
                </c:pt>
              </c:numCache>
            </c:numRef>
          </c:val>
          <c:extLst>
            <c:ext xmlns:c16="http://schemas.microsoft.com/office/drawing/2014/chart" uri="{C3380CC4-5D6E-409C-BE32-E72D297353CC}">
              <c16:uniqueId val="{00000000-5CBE-45BC-9ECC-1B3014F8EAA2}"/>
            </c:ext>
          </c:extLst>
        </c:ser>
        <c:ser>
          <c:idx val="1"/>
          <c:order val="1"/>
          <c:tx>
            <c:strRef>
              <c:f>'Data Dia 40'!$C$7</c:f>
              <c:strCache>
                <c:ptCount val="1"/>
                <c:pt idx="0">
                  <c:v>Livförsäkringsföretag</c:v>
                </c:pt>
              </c:strCache>
            </c:strRef>
          </c:tx>
          <c:spPr>
            <a:solidFill>
              <a:schemeClr val="accent2"/>
            </a:solidFill>
            <a:ln w="22225">
              <a:noFill/>
            </a:ln>
            <a:effectLst/>
          </c:spPr>
          <c:invertIfNegative val="0"/>
          <c:cat>
            <c:strRef>
              <c:f>'Data Dia 40'!$A$8:$A$17</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'Data Dia 40'!$C$8:$C$17</c:f>
              <c:numCache>
                <c:formatCode>#\ ##0.0</c:formatCode>
                <c:ptCount val="10"/>
                <c:pt idx="0">
                  <c:v>2200.0953961039986</c:v>
                </c:pt>
                <c:pt idx="1">
                  <c:v>2369.8479879779998</c:v>
                </c:pt>
                <c:pt idx="2">
                  <c:v>2351.646973646999</c:v>
                </c:pt>
                <c:pt idx="3">
                  <c:v>2772.1356764889988</c:v>
                </c:pt>
                <c:pt idx="4">
                  <c:v>3023.9604695879984</c:v>
                </c:pt>
                <c:pt idx="5">
                  <c:v>3733.0474767349992</c:v>
                </c:pt>
                <c:pt idx="6">
                  <c:v>3214.416624553</c:v>
                </c:pt>
                <c:pt idx="7">
                  <c:v>3564.5735747969993</c:v>
                </c:pt>
                <c:pt idx="8">
                  <c:v>4072.628499771</c:v>
                </c:pt>
                <c:pt idx="9">
                  <c:v>4307.0397569629995</c:v>
                </c:pt>
              </c:numCache>
            </c:numRef>
          </c:val>
          <c:extLst>
            <c:ext xmlns:c16="http://schemas.microsoft.com/office/drawing/2014/chart" uri="{C3380CC4-5D6E-409C-BE32-E72D297353CC}">
              <c16:uniqueId val="{00000001-5CBE-45BC-9ECC-1B3014F8EAA2}"/>
            </c:ext>
          </c:extLst>
        </c:ser>
        <c:ser>
          <c:idx val="2"/>
          <c:order val="2"/>
          <c:tx>
            <c:strRef>
              <c:f>'Data Dia 40'!$D$7</c:f>
              <c:strCache>
                <c:ptCount val="1"/>
                <c:pt idx="0">
                  <c:v>Skadeförsäkringsföretag</c:v>
                </c:pt>
              </c:strCache>
            </c:strRef>
          </c:tx>
          <c:spPr>
            <a:solidFill>
              <a:schemeClr val="accent3"/>
            </a:solidFill>
            <a:ln w="22225">
              <a:noFill/>
            </a:ln>
            <a:effectLst/>
          </c:spPr>
          <c:invertIfNegative val="0"/>
          <c:cat>
            <c:strRef>
              <c:f>'Data Dia 40'!$A$8:$A$17</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'Data Dia 40'!$D$8:$D$17</c:f>
              <c:numCache>
                <c:formatCode>#\ ##0.0</c:formatCode>
                <c:ptCount val="10"/>
                <c:pt idx="0">
                  <c:v>496.19679433300001</c:v>
                </c:pt>
                <c:pt idx="1">
                  <c:v>542.01886204999994</c:v>
                </c:pt>
                <c:pt idx="2">
                  <c:v>541.79011347099981</c:v>
                </c:pt>
                <c:pt idx="3">
                  <c:v>571.41461534499956</c:v>
                </c:pt>
                <c:pt idx="4">
                  <c:v>377.82757144699985</c:v>
                </c:pt>
                <c:pt idx="5">
                  <c:v>468.06521696999971</c:v>
                </c:pt>
                <c:pt idx="6">
                  <c:v>461.91850461599967</c:v>
                </c:pt>
                <c:pt idx="7">
                  <c:v>481.83519171299969</c:v>
                </c:pt>
                <c:pt idx="8">
                  <c:v>499.03251803900008</c:v>
                </c:pt>
                <c:pt idx="9">
                  <c:v>527</c:v>
                </c:pt>
              </c:numCache>
            </c:numRef>
          </c:val>
          <c:extLst>
            <c:ext xmlns:c16="http://schemas.microsoft.com/office/drawing/2014/chart" uri="{C3380CC4-5D6E-409C-BE32-E72D297353CC}">
              <c16:uniqueId val="{00000002-5CBE-45BC-9ECC-1B3014F8EAA2}"/>
            </c:ext>
          </c:extLst>
        </c:ser>
        <c:dLbls>
          <c:showLegendKey val="0"/>
          <c:showVal val="0"/>
          <c:showCatName val="0"/>
          <c:showSerName val="0"/>
          <c:showPercent val="0"/>
          <c:showBubbleSize val="0"/>
        </c:dLbls>
        <c:gapWidth val="80"/>
        <c:overlap val="100"/>
        <c:axId val="1249665647"/>
        <c:axId val="1249662735"/>
      </c:barChart>
      <c:lineChart>
        <c:grouping val="standard"/>
        <c:varyColors val="0"/>
        <c:ser>
          <c:idx val="4"/>
          <c:order val="3"/>
          <c:tx>
            <c:strRef>
              <c:f>'Data Dia 40'!$F$7</c:f>
              <c:strCache>
                <c:ptCount val="1"/>
                <c:pt idx="0">
                  <c:v>BNP</c:v>
                </c:pt>
              </c:strCache>
            </c:strRef>
          </c:tx>
          <c:spPr>
            <a:ln w="28575" cap="rnd">
              <a:solidFill>
                <a:schemeClr val="tx1"/>
              </a:solidFill>
              <a:round/>
            </a:ln>
            <a:effectLst/>
          </c:spPr>
          <c:marker>
            <c:symbol val="none"/>
          </c:marker>
          <c:cat>
            <c:strRef>
              <c:f>'Data Dia 40'!$A$8:$A$17</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'Data Dia 40'!$F$8:$F$17</c:f>
              <c:numCache>
                <c:formatCode>#\ ##0.0</c:formatCode>
                <c:ptCount val="10"/>
                <c:pt idx="0">
                  <c:v>4392.8010000000004</c:v>
                </c:pt>
                <c:pt idx="1">
                  <c:v>4575.1139999999996</c:v>
                </c:pt>
                <c:pt idx="2">
                  <c:v>4777.8370000000004</c:v>
                </c:pt>
                <c:pt idx="3">
                  <c:v>5021.3819999999996</c:v>
                </c:pt>
                <c:pt idx="4">
                  <c:v>5012.8549999999996</c:v>
                </c:pt>
                <c:pt idx="5">
                  <c:v>5417.76</c:v>
                </c:pt>
                <c:pt idx="6">
                  <c:v>5816.415</c:v>
                </c:pt>
                <c:pt idx="7">
                  <c:v>6143.1869999999999</c:v>
                </c:pt>
                <c:pt idx="8">
                  <c:v>6443.0389999999998</c:v>
                </c:pt>
                <c:pt idx="9">
                  <c:v>6653.5119999999997</c:v>
                </c:pt>
              </c:numCache>
            </c:numRef>
          </c:val>
          <c:smooth val="0"/>
          <c:extLst>
            <c:ext xmlns:c16="http://schemas.microsoft.com/office/drawing/2014/chart" uri="{C3380CC4-5D6E-409C-BE32-E72D297353CC}">
              <c16:uniqueId val="{00000003-5CBE-45BC-9ECC-1B3014F8EAA2}"/>
            </c:ext>
          </c:extLst>
        </c:ser>
        <c:dLbls>
          <c:showLegendKey val="0"/>
          <c:showVal val="0"/>
          <c:showCatName val="0"/>
          <c:showSerName val="0"/>
          <c:showPercent val="0"/>
          <c:showBubbleSize val="0"/>
        </c:dLbls>
        <c:marker val="1"/>
        <c:smooth val="0"/>
        <c:axId val="1249665647"/>
        <c:axId val="1249662735"/>
      </c:lineChart>
      <c:catAx>
        <c:axId val="1249665647"/>
        <c:scaling>
          <c:orientation val="minMax"/>
          <c:min val="1"/>
        </c:scaling>
        <c:delete val="0"/>
        <c:axPos val="b"/>
        <c:numFmt formatCode="yyyy;@" sourceLinked="0"/>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Roboto" panose="02000000000000000000" pitchFamily="2" charset="0"/>
                <a:cs typeface="Verdana" panose="020B0604030504040204" pitchFamily="34" charset="0"/>
              </a:defRPr>
            </a:pPr>
            <a:endParaRPr lang="sv-SE"/>
          </a:p>
        </c:txPr>
        <c:crossAx val="1249662735"/>
        <c:crosses val="autoZero"/>
        <c:auto val="1"/>
        <c:lblAlgn val="ctr"/>
        <c:lblOffset val="100"/>
        <c:noMultiLvlLbl val="0"/>
      </c:catAx>
      <c:valAx>
        <c:axId val="1249662735"/>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out"/>
        <c:minorTickMark val="none"/>
        <c:tickLblPos val="nextTo"/>
        <c:spPr>
          <a:noFill/>
          <a:ln w="6350">
            <a:solidFill>
              <a:schemeClr val="tx1"/>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Roboto" panose="02000000000000000000" pitchFamily="2" charset="0"/>
                <a:cs typeface="Verdana" panose="020B0604030504040204" pitchFamily="34" charset="0"/>
              </a:defRPr>
            </a:pPr>
            <a:endParaRPr lang="sv-SE"/>
          </a:p>
        </c:txPr>
        <c:crossAx val="1249665647"/>
        <c:crosses val="autoZero"/>
        <c:crossBetween val="between"/>
        <c:majorUnit val="1000"/>
      </c:valAx>
      <c:spPr>
        <a:noFill/>
        <a:ln>
          <a:noFill/>
        </a:ln>
        <a:effectLst/>
      </c:spPr>
    </c:plotArea>
    <c:legend>
      <c:legendPos val="b"/>
      <c:layout>
        <c:manualLayout>
          <c:xMode val="edge"/>
          <c:yMode val="edge"/>
          <c:x val="0"/>
          <c:y val="0.82022499999999998"/>
          <c:w val="0.98801993834852742"/>
          <c:h val="0.17977492004618134"/>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Roboto" panose="02000000000000000000" pitchFamily="2" charset="0"/>
              <a:cs typeface="Verdana" panose="020B0604030504040204" pitchFamily="34" charset="0"/>
            </a:defRPr>
          </a:pPr>
          <a:endParaRPr lang="sv-SE"/>
        </a:p>
      </c:txPr>
    </c:legend>
    <c:plotVisOnly val="1"/>
    <c:dispBlanksAs val="gap"/>
    <c:showDLblsOverMax val="0"/>
  </c:chart>
  <c:spPr>
    <a:noFill/>
    <a:ln w="9525" cap="flat" cmpd="sng" algn="ctr">
      <a:noFill/>
      <a:round/>
    </a:ln>
    <a:effectLst/>
  </c:spPr>
  <c:txPr>
    <a:bodyPr/>
    <a:lstStyle/>
    <a:p>
      <a:pPr>
        <a:defRPr sz="900" b="0">
          <a:solidFill>
            <a:sysClr val="windowText" lastClr="000000"/>
          </a:solidFill>
          <a:latin typeface="+mn-lt"/>
          <a:ea typeface="Roboto" panose="02000000000000000000" pitchFamily="2" charset="0"/>
          <a:cs typeface="Verdana" panose="020B0604030504040204" pitchFamily="34" charset="0"/>
        </a:defRPr>
      </a:pPr>
      <a:endParaRPr lang="sv-SE"/>
    </a:p>
  </c:txPr>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4.6348398231043038E-2"/>
          <c:y val="1.8956812216654739E-2"/>
          <c:w val="0.91765613202459284"/>
          <c:h val="0.83805751848318921"/>
        </c:manualLayout>
      </c:layout>
      <c:lineChart>
        <c:grouping val="standard"/>
        <c:varyColors val="0"/>
        <c:ser>
          <c:idx val="0"/>
          <c:order val="0"/>
          <c:tx>
            <c:strRef>
              <c:f>'Data Dia 41'!$B$7</c:f>
              <c:strCache>
                <c:ptCount val="1"/>
                <c:pt idx="0">
                  <c:v>Livförsäkringsföretag: Depåförsäkring</c:v>
                </c:pt>
              </c:strCache>
            </c:strRef>
          </c:tx>
          <c:spPr>
            <a:ln w="28575" cap="rnd">
              <a:solidFill>
                <a:srgbClr val="6679BB"/>
              </a:solidFill>
              <a:round/>
            </a:ln>
            <a:effectLst/>
          </c:spPr>
          <c:marker>
            <c:symbol val="none"/>
          </c:marker>
          <c:cat>
            <c:strRef>
              <c:f>'Data Dia 41'!$A$8:$A$17</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'Data Dia 41'!$B$8:$B$17</c:f>
              <c:numCache>
                <c:formatCode>#\ ##0.0</c:formatCode>
                <c:ptCount val="10"/>
                <c:pt idx="0">
                  <c:v>9.6783344316827353</c:v>
                </c:pt>
                <c:pt idx="1">
                  <c:v>8.802437387386405</c:v>
                </c:pt>
                <c:pt idx="2">
                  <c:v>11.104934533860028</c:v>
                </c:pt>
                <c:pt idx="3">
                  <c:v>12.595775991824389</c:v>
                </c:pt>
                <c:pt idx="4">
                  <c:v>15.946756913424379</c:v>
                </c:pt>
                <c:pt idx="5">
                  <c:v>18.593392395589742</c:v>
                </c:pt>
                <c:pt idx="6">
                  <c:v>17.928530966988156</c:v>
                </c:pt>
                <c:pt idx="7">
                  <c:v>18.973385414144964</c:v>
                </c:pt>
                <c:pt idx="8">
                  <c:v>20.47709483069454</c:v>
                </c:pt>
                <c:pt idx="9">
                  <c:v>22.242655142693867</c:v>
                </c:pt>
              </c:numCache>
            </c:numRef>
          </c:val>
          <c:smooth val="0"/>
          <c:extLst>
            <c:ext xmlns:c16="http://schemas.microsoft.com/office/drawing/2014/chart" uri="{C3380CC4-5D6E-409C-BE32-E72D297353CC}">
              <c16:uniqueId val="{00000000-91A6-440D-834B-A7ED3153D491}"/>
            </c:ext>
          </c:extLst>
        </c:ser>
        <c:ser>
          <c:idx val="1"/>
          <c:order val="1"/>
          <c:tx>
            <c:strRef>
              <c:f>'Data Dia 41'!$C$7</c:f>
              <c:strCache>
                <c:ptCount val="1"/>
                <c:pt idx="0">
                  <c:v>Livförsäkringsföretag: Fondförsäkring</c:v>
                </c:pt>
              </c:strCache>
            </c:strRef>
          </c:tx>
          <c:spPr>
            <a:ln w="28575" cap="rnd">
              <a:solidFill>
                <a:srgbClr val="FFD478"/>
              </a:solidFill>
              <a:round/>
            </a:ln>
            <a:effectLst/>
          </c:spPr>
          <c:marker>
            <c:symbol val="none"/>
          </c:marker>
          <c:cat>
            <c:strRef>
              <c:f>'Data Dia 41'!$A$8:$A$17</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'Data Dia 41'!$C$8:$C$17</c:f>
              <c:numCache>
                <c:formatCode>#\ ##0.0</c:formatCode>
                <c:ptCount val="10"/>
                <c:pt idx="0">
                  <c:v>38.973160607553424</c:v>
                </c:pt>
                <c:pt idx="1">
                  <c:v>40.314209584225416</c:v>
                </c:pt>
                <c:pt idx="2">
                  <c:v>39.497652035565572</c:v>
                </c:pt>
                <c:pt idx="3">
                  <c:v>41.871064026350027</c:v>
                </c:pt>
                <c:pt idx="4">
                  <c:v>41.716710669003689</c:v>
                </c:pt>
                <c:pt idx="5">
                  <c:v>41.763392499459322</c:v>
                </c:pt>
                <c:pt idx="6">
                  <c:v>42.421347205408495</c:v>
                </c:pt>
                <c:pt idx="7">
                  <c:v>44.78778877049605</c:v>
                </c:pt>
                <c:pt idx="8">
                  <c:v>47.355819698321241</c:v>
                </c:pt>
                <c:pt idx="9">
                  <c:v>47.345015266375633</c:v>
                </c:pt>
              </c:numCache>
            </c:numRef>
          </c:val>
          <c:smooth val="0"/>
          <c:extLst>
            <c:ext xmlns:c16="http://schemas.microsoft.com/office/drawing/2014/chart" uri="{C3380CC4-5D6E-409C-BE32-E72D297353CC}">
              <c16:uniqueId val="{00000001-91A6-440D-834B-A7ED3153D491}"/>
            </c:ext>
          </c:extLst>
        </c:ser>
        <c:ser>
          <c:idx val="2"/>
          <c:order val="2"/>
          <c:tx>
            <c:strRef>
              <c:f>'Data Dia 41'!$D$7</c:f>
              <c:strCache>
                <c:ptCount val="1"/>
                <c:pt idx="0">
                  <c:v>Livförsäkringsföretag: Traditionell livförsäkring</c:v>
                </c:pt>
              </c:strCache>
            </c:strRef>
          </c:tx>
          <c:spPr>
            <a:ln w="28575" cap="rnd">
              <a:solidFill>
                <a:srgbClr val="E93E84"/>
              </a:solidFill>
              <a:round/>
            </a:ln>
            <a:effectLst/>
          </c:spPr>
          <c:marker>
            <c:symbol val="none"/>
          </c:marker>
          <c:cat>
            <c:strRef>
              <c:f>'Data Dia 41'!$A$8:$A$17</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'Data Dia 41'!$D$8:$D$17</c:f>
              <c:numCache>
                <c:formatCode>#\ ##0.0</c:formatCode>
                <c:ptCount val="10"/>
                <c:pt idx="0">
                  <c:v>51.348504960763854</c:v>
                </c:pt>
                <c:pt idx="1">
                  <c:v>50.883353028388193</c:v>
                </c:pt>
                <c:pt idx="2">
                  <c:v>49.397413430574417</c:v>
                </c:pt>
                <c:pt idx="3">
                  <c:v>45.533159981825584</c:v>
                </c:pt>
                <c:pt idx="4">
                  <c:v>42.336532417571938</c:v>
                </c:pt>
                <c:pt idx="5">
                  <c:v>39.643215104950933</c:v>
                </c:pt>
                <c:pt idx="6">
                  <c:v>39.65012182760335</c:v>
                </c:pt>
                <c:pt idx="7">
                  <c:v>36.238825815358993</c:v>
                </c:pt>
                <c:pt idx="8">
                  <c:v>32.167085470984219</c:v>
                </c:pt>
                <c:pt idx="9">
                  <c:v>30.412329590930497</c:v>
                </c:pt>
              </c:numCache>
            </c:numRef>
          </c:val>
          <c:smooth val="0"/>
          <c:extLst>
            <c:ext xmlns:c16="http://schemas.microsoft.com/office/drawing/2014/chart" uri="{C3380CC4-5D6E-409C-BE32-E72D297353CC}">
              <c16:uniqueId val="{00000002-91A6-440D-834B-A7ED3153D491}"/>
            </c:ext>
          </c:extLst>
        </c:ser>
        <c:ser>
          <c:idx val="3"/>
          <c:order val="3"/>
          <c:tx>
            <c:strRef>
              <c:f>'Data Dia 41'!$E$7</c:f>
              <c:strCache>
                <c:ptCount val="1"/>
                <c:pt idx="0">
                  <c:v>Tjänstepensionsföretag: Fondförsäkring</c:v>
                </c:pt>
              </c:strCache>
            </c:strRef>
          </c:tx>
          <c:spPr>
            <a:ln w="28575" cap="rnd">
              <a:solidFill>
                <a:srgbClr val="C6DE89"/>
              </a:solidFill>
              <a:round/>
            </a:ln>
            <a:effectLst/>
          </c:spPr>
          <c:marker>
            <c:symbol val="none"/>
          </c:marker>
          <c:cat>
            <c:strRef>
              <c:f>'Data Dia 41'!$A$8:$A$17</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'Data Dia 41'!$E$8:$E$17</c:f>
              <c:numCache>
                <c:formatCode>#\ ##0.0</c:formatCode>
                <c:ptCount val="10"/>
                <c:pt idx="0">
                  <c:v>8.9072210683455886</c:v>
                </c:pt>
                <c:pt idx="1">
                  <c:v>9.3138486508204892</c:v>
                </c:pt>
                <c:pt idx="2">
                  <c:v>8.7013455241919342</c:v>
                </c:pt>
                <c:pt idx="3">
                  <c:v>10.316655031366356</c:v>
                </c:pt>
                <c:pt idx="4">
                  <c:v>9.8970593558721358</c:v>
                </c:pt>
                <c:pt idx="5">
                  <c:v>9.8288144153297665</c:v>
                </c:pt>
                <c:pt idx="6">
                  <c:v>8.8437304854824816</c:v>
                </c:pt>
                <c:pt idx="7">
                  <c:v>9.3226297126292295</c:v>
                </c:pt>
                <c:pt idx="8">
                  <c:v>10.051115360689472</c:v>
                </c:pt>
                <c:pt idx="9">
                  <c:v>10.051167445882243</c:v>
                </c:pt>
              </c:numCache>
            </c:numRef>
          </c:val>
          <c:smooth val="0"/>
          <c:extLst>
            <c:ext xmlns:c16="http://schemas.microsoft.com/office/drawing/2014/chart" uri="{C3380CC4-5D6E-409C-BE32-E72D297353CC}">
              <c16:uniqueId val="{00000003-91A6-440D-834B-A7ED3153D491}"/>
            </c:ext>
          </c:extLst>
        </c:ser>
        <c:ser>
          <c:idx val="4"/>
          <c:order val="4"/>
          <c:tx>
            <c:strRef>
              <c:f>'Data Dia 41'!$F$7</c:f>
              <c:strCache>
                <c:ptCount val="1"/>
                <c:pt idx="0">
                  <c:v>Tjänstepensionsföretag: Traditionell livförsäkring</c:v>
                </c:pt>
              </c:strCache>
            </c:strRef>
          </c:tx>
          <c:spPr>
            <a:ln w="28575" cap="rnd">
              <a:solidFill>
                <a:srgbClr val="A3B1DA"/>
              </a:solidFill>
              <a:round/>
            </a:ln>
            <a:effectLst/>
          </c:spPr>
          <c:marker>
            <c:symbol val="none"/>
          </c:marker>
          <c:cat>
            <c:strRef>
              <c:f>'Data Dia 41'!$A$8:$A$17</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'Data Dia 41'!$F$8:$F$17</c:f>
              <c:numCache>
                <c:formatCode>#\ ##0.0</c:formatCode>
                <c:ptCount val="10"/>
                <c:pt idx="0">
                  <c:v>91.092778931654408</c:v>
                </c:pt>
                <c:pt idx="1">
                  <c:v>90.686151349179525</c:v>
                </c:pt>
                <c:pt idx="2">
                  <c:v>91.298654475808078</c:v>
                </c:pt>
                <c:pt idx="3">
                  <c:v>89.683344968633648</c:v>
                </c:pt>
                <c:pt idx="4">
                  <c:v>90.102940644127855</c:v>
                </c:pt>
                <c:pt idx="5">
                  <c:v>90.171185584670226</c:v>
                </c:pt>
                <c:pt idx="6">
                  <c:v>91.156269514517533</c:v>
                </c:pt>
                <c:pt idx="7">
                  <c:v>90.677370287370763</c:v>
                </c:pt>
                <c:pt idx="8">
                  <c:v>89.948884639310535</c:v>
                </c:pt>
                <c:pt idx="9">
                  <c:v>89.948832554117757</c:v>
                </c:pt>
              </c:numCache>
            </c:numRef>
          </c:val>
          <c:smooth val="0"/>
          <c:extLst>
            <c:ext xmlns:c16="http://schemas.microsoft.com/office/drawing/2014/chart" uri="{C3380CC4-5D6E-409C-BE32-E72D297353CC}">
              <c16:uniqueId val="{00000004-91A6-440D-834B-A7ED3153D491}"/>
            </c:ext>
          </c:extLst>
        </c:ser>
        <c:dLbls>
          <c:showLegendKey val="0"/>
          <c:showVal val="0"/>
          <c:showCatName val="0"/>
          <c:showSerName val="0"/>
          <c:showPercent val="0"/>
          <c:showBubbleSize val="0"/>
        </c:dLbls>
        <c:smooth val="0"/>
        <c:axId val="533070608"/>
        <c:axId val="533070936"/>
      </c:lineChart>
      <c:catAx>
        <c:axId val="533070608"/>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chemeClr val="tx1"/>
                </a:solidFill>
                <a:latin typeface="Segoe UI Semibold" panose="020B0702040204020203" pitchFamily="34" charset="0"/>
                <a:ea typeface="Roboto" panose="02000000000000000000" pitchFamily="2" charset="0"/>
                <a:cs typeface="Segoe UI Semibold" panose="020B0702040204020203" pitchFamily="34" charset="0"/>
              </a:defRPr>
            </a:pPr>
            <a:endParaRPr lang="sv-SE"/>
          </a:p>
        </c:txPr>
        <c:crossAx val="533070936"/>
        <c:crosses val="autoZero"/>
        <c:auto val="1"/>
        <c:lblAlgn val="ctr"/>
        <c:lblOffset val="100"/>
        <c:noMultiLvlLbl val="0"/>
      </c:catAx>
      <c:valAx>
        <c:axId val="53307093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900" b="0" i="0" u="none" strike="noStrike" kern="1200" baseline="0">
                <a:solidFill>
                  <a:schemeClr val="tx1"/>
                </a:solidFill>
                <a:latin typeface="Segoe UI Semibold" panose="020B0702040204020203" pitchFamily="34" charset="0"/>
                <a:ea typeface="Roboto" panose="02000000000000000000" pitchFamily="2" charset="0"/>
                <a:cs typeface="Segoe UI Semibold" panose="020B0702040204020203" pitchFamily="34" charset="0"/>
              </a:defRPr>
            </a:pPr>
            <a:endParaRPr lang="sv-SE"/>
          </a:p>
        </c:txPr>
        <c:crossAx val="533070608"/>
        <c:crosses val="autoZero"/>
        <c:crossBetween val="midCat"/>
      </c:valAx>
      <c:spPr>
        <a:noFill/>
        <a:ln>
          <a:noFill/>
        </a:ln>
        <a:effectLst/>
      </c:spPr>
    </c:plotArea>
    <c:legend>
      <c:legendPos val="b"/>
      <c:layout>
        <c:manualLayout>
          <c:xMode val="edge"/>
          <c:yMode val="edge"/>
          <c:x val="0"/>
          <c:y val="0.91268893471582146"/>
          <c:w val="1"/>
          <c:h val="7.6730870166054496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Segoe UI Semibold" panose="020B0702040204020203" pitchFamily="34" charset="0"/>
              <a:ea typeface="Roboto" panose="02000000000000000000" pitchFamily="2" charset="0"/>
              <a:cs typeface="Segoe UI Semibold" panose="020B0702040204020203" pitchFamily="34" charset="0"/>
            </a:defRPr>
          </a:pPr>
          <a:endParaRPr lang="sv-SE"/>
        </a:p>
      </c:txPr>
    </c:legend>
    <c:plotVisOnly val="1"/>
    <c:dispBlanksAs val="gap"/>
    <c:showDLblsOverMax val="0"/>
  </c:chart>
  <c:spPr>
    <a:noFill/>
    <a:ln w="9525" cap="flat" cmpd="sng" algn="ctr">
      <a:noFill/>
      <a:round/>
    </a:ln>
    <a:effectLst/>
  </c:spPr>
  <c:txPr>
    <a:bodyPr rot="0" vert="horz"/>
    <a:lstStyle/>
    <a:p>
      <a:pPr>
        <a:defRPr sz="900">
          <a:solidFill>
            <a:schemeClr val="tx1"/>
          </a:solidFill>
          <a:latin typeface="Roboto" panose="02000000000000000000" pitchFamily="2" charset="0"/>
          <a:ea typeface="Roboto" panose="02000000000000000000" pitchFamily="2" charset="0"/>
        </a:defRPr>
      </a:pPr>
      <a:endParaRPr lang="sv-SE"/>
    </a:p>
  </c:txPr>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4.8068759923528069E-2"/>
          <c:y val="2.7099003016413992E-2"/>
          <c:w val="0.94331584967320259"/>
          <c:h val="0.79672675010772898"/>
        </c:manualLayout>
      </c:layout>
      <c:barChart>
        <c:barDir val="col"/>
        <c:grouping val="stacked"/>
        <c:varyColors val="0"/>
        <c:ser>
          <c:idx val="0"/>
          <c:order val="0"/>
          <c:tx>
            <c:strRef>
              <c:f>'Data Dia 42'!$B$7</c:f>
              <c:strCache>
                <c:ptCount val="1"/>
                <c:pt idx="0">
                  <c:v>Försäkringsföretag</c:v>
                </c:pt>
              </c:strCache>
            </c:strRef>
          </c:tx>
          <c:spPr>
            <a:solidFill>
              <a:srgbClr val="6679BB"/>
            </a:solidFill>
            <a:ln>
              <a:noFill/>
            </a:ln>
            <a:effectLst/>
          </c:spPr>
          <c:invertIfNegative val="0"/>
          <c:cat>
            <c:strRef>
              <c:f>'Data Dia 42'!$A$8:$A$36</c:f>
              <c:strCache>
                <c:ptCount val="29"/>
                <c:pt idx="0">
                  <c:v>Luxemburg</c:v>
                </c:pt>
                <c:pt idx="1">
                  <c:v>Nederländerna</c:v>
                </c:pt>
                <c:pt idx="2">
                  <c:v>Danmark</c:v>
                </c:pt>
                <c:pt idx="3">
                  <c:v>Sverige</c:v>
                </c:pt>
                <c:pt idx="4">
                  <c:v>Frankrike</c:v>
                </c:pt>
                <c:pt idx="5">
                  <c:v>Irland</c:v>
                </c:pt>
                <c:pt idx="6">
                  <c:v>Belgien</c:v>
                </c:pt>
                <c:pt idx="7">
                  <c:v>Norge</c:v>
                </c:pt>
                <c:pt idx="8">
                  <c:v>Italien</c:v>
                </c:pt>
                <c:pt idx="9">
                  <c:v>Tyskland</c:v>
                </c:pt>
                <c:pt idx="10">
                  <c:v>Malta</c:v>
                </c:pt>
                <c:pt idx="11">
                  <c:v>Finland</c:v>
                </c:pt>
                <c:pt idx="12">
                  <c:v>Österrike</c:v>
                </c:pt>
                <c:pt idx="13">
                  <c:v>Portugal</c:v>
                </c:pt>
                <c:pt idx="14">
                  <c:v>Spanien</c:v>
                </c:pt>
                <c:pt idx="15">
                  <c:v>Slovenien</c:v>
                </c:pt>
                <c:pt idx="16">
                  <c:v>Cypern</c:v>
                </c:pt>
                <c:pt idx="17">
                  <c:v>Grekland</c:v>
                </c:pt>
                <c:pt idx="18">
                  <c:v>Slovakien</c:v>
                </c:pt>
                <c:pt idx="19">
                  <c:v>Kroatien</c:v>
                </c:pt>
                <c:pt idx="20">
                  <c:v>Estland</c:v>
                </c:pt>
                <c:pt idx="21">
                  <c:v>Polen</c:v>
                </c:pt>
                <c:pt idx="22">
                  <c:v>Bulgarien</c:v>
                </c:pt>
                <c:pt idx="23">
                  <c:v>Ungern</c:v>
                </c:pt>
                <c:pt idx="24">
                  <c:v>Tjeckien</c:v>
                </c:pt>
                <c:pt idx="25">
                  <c:v>Island</c:v>
                </c:pt>
                <c:pt idx="26">
                  <c:v>Lettland</c:v>
                </c:pt>
                <c:pt idx="27">
                  <c:v>Litauien</c:v>
                </c:pt>
                <c:pt idx="28">
                  <c:v>Rumänien</c:v>
                </c:pt>
              </c:strCache>
            </c:strRef>
          </c:cat>
          <c:val>
            <c:numRef>
              <c:f>'Data Dia 42'!$B$8:$B$36</c:f>
              <c:numCache>
                <c:formatCode>0.0</c:formatCode>
                <c:ptCount val="29"/>
                <c:pt idx="0">
                  <c:v>391.26183029439858</c:v>
                </c:pt>
                <c:pt idx="1">
                  <c:v>38.966016492405835</c:v>
                </c:pt>
                <c:pt idx="2">
                  <c:v>158.74924299635452</c:v>
                </c:pt>
                <c:pt idx="3">
                  <c:v>76.461277839215526</c:v>
                </c:pt>
                <c:pt idx="4">
                  <c:v>102.02383976467975</c:v>
                </c:pt>
                <c:pt idx="5">
                  <c:v>85.662085955903322</c:v>
                </c:pt>
                <c:pt idx="6">
                  <c:v>56.658293681474568</c:v>
                </c:pt>
                <c:pt idx="7">
                  <c:v>53.344240444367252</c:v>
                </c:pt>
                <c:pt idx="8">
                  <c:v>50.595069456119333</c:v>
                </c:pt>
                <c:pt idx="9">
                  <c:v>53.781869939035431</c:v>
                </c:pt>
                <c:pt idx="10">
                  <c:v>58.876223798615825</c:v>
                </c:pt>
                <c:pt idx="11">
                  <c:v>33.896089200636197</c:v>
                </c:pt>
                <c:pt idx="12">
                  <c:v>26.910078536249525</c:v>
                </c:pt>
                <c:pt idx="13">
                  <c:v>19.313154720658151</c:v>
                </c:pt>
                <c:pt idx="14">
                  <c:v>20.167214788116301</c:v>
                </c:pt>
                <c:pt idx="15">
                  <c:v>15.54355352253349</c:v>
                </c:pt>
                <c:pt idx="16">
                  <c:v>16.272679907355379</c:v>
                </c:pt>
                <c:pt idx="17">
                  <c:v>8.8850194182732132</c:v>
                </c:pt>
                <c:pt idx="18">
                  <c:v>4.46226016659074</c:v>
                </c:pt>
                <c:pt idx="19">
                  <c:v>7.0057016373201</c:v>
                </c:pt>
                <c:pt idx="20">
                  <c:v>6.7944147469534446</c:v>
                </c:pt>
                <c:pt idx="21">
                  <c:v>6.2083176070619182</c:v>
                </c:pt>
                <c:pt idx="22">
                  <c:v>6.2045590152587993</c:v>
                </c:pt>
                <c:pt idx="23">
                  <c:v>5.6128244819472668</c:v>
                </c:pt>
                <c:pt idx="24">
                  <c:v>5.6995631126591748</c:v>
                </c:pt>
                <c:pt idx="25">
                  <c:v>4.9636613382997288</c:v>
                </c:pt>
                <c:pt idx="26">
                  <c:v>4.2527167679228004</c:v>
                </c:pt>
                <c:pt idx="27">
                  <c:v>2.6089044209451919</c:v>
                </c:pt>
                <c:pt idx="28">
                  <c:v>2.2081507427417018</c:v>
                </c:pt>
              </c:numCache>
            </c:numRef>
          </c:val>
          <c:extLst>
            <c:ext xmlns:c16="http://schemas.microsoft.com/office/drawing/2014/chart" uri="{C3380CC4-5D6E-409C-BE32-E72D297353CC}">
              <c16:uniqueId val="{00000000-53B2-4C25-8CF0-F363E450234B}"/>
            </c:ext>
          </c:extLst>
        </c:ser>
        <c:ser>
          <c:idx val="1"/>
          <c:order val="1"/>
          <c:tx>
            <c:strRef>
              <c:f>'Data Dia 42'!$C$7</c:f>
              <c:strCache>
                <c:ptCount val="1"/>
                <c:pt idx="0">
                  <c:v>Tjänstepensionsföretag</c:v>
                </c:pt>
              </c:strCache>
            </c:strRef>
          </c:tx>
          <c:spPr>
            <a:solidFill>
              <a:srgbClr val="FFD478"/>
            </a:solidFill>
            <a:ln>
              <a:noFill/>
            </a:ln>
            <a:effectLst/>
          </c:spPr>
          <c:invertIfNegative val="0"/>
          <c:cat>
            <c:strRef>
              <c:f>'Data Dia 42'!$A$8:$A$36</c:f>
              <c:strCache>
                <c:ptCount val="29"/>
                <c:pt idx="0">
                  <c:v>Luxemburg</c:v>
                </c:pt>
                <c:pt idx="1">
                  <c:v>Nederländerna</c:v>
                </c:pt>
                <c:pt idx="2">
                  <c:v>Danmark</c:v>
                </c:pt>
                <c:pt idx="3">
                  <c:v>Sverige</c:v>
                </c:pt>
                <c:pt idx="4">
                  <c:v>Frankrike</c:v>
                </c:pt>
                <c:pt idx="5">
                  <c:v>Irland</c:v>
                </c:pt>
                <c:pt idx="6">
                  <c:v>Belgien</c:v>
                </c:pt>
                <c:pt idx="7">
                  <c:v>Norge</c:v>
                </c:pt>
                <c:pt idx="8">
                  <c:v>Italien</c:v>
                </c:pt>
                <c:pt idx="9">
                  <c:v>Tyskland</c:v>
                </c:pt>
                <c:pt idx="10">
                  <c:v>Malta</c:v>
                </c:pt>
                <c:pt idx="11">
                  <c:v>Finland</c:v>
                </c:pt>
                <c:pt idx="12">
                  <c:v>Österrike</c:v>
                </c:pt>
                <c:pt idx="13">
                  <c:v>Portugal</c:v>
                </c:pt>
                <c:pt idx="14">
                  <c:v>Spanien</c:v>
                </c:pt>
                <c:pt idx="15">
                  <c:v>Slovenien</c:v>
                </c:pt>
                <c:pt idx="16">
                  <c:v>Cypern</c:v>
                </c:pt>
                <c:pt idx="17">
                  <c:v>Grekland</c:v>
                </c:pt>
                <c:pt idx="18">
                  <c:v>Slovakien</c:v>
                </c:pt>
                <c:pt idx="19">
                  <c:v>Kroatien</c:v>
                </c:pt>
                <c:pt idx="20">
                  <c:v>Estland</c:v>
                </c:pt>
                <c:pt idx="21">
                  <c:v>Polen</c:v>
                </c:pt>
                <c:pt idx="22">
                  <c:v>Bulgarien</c:v>
                </c:pt>
                <c:pt idx="23">
                  <c:v>Ungern</c:v>
                </c:pt>
                <c:pt idx="24">
                  <c:v>Tjeckien</c:v>
                </c:pt>
                <c:pt idx="25">
                  <c:v>Island</c:v>
                </c:pt>
                <c:pt idx="26">
                  <c:v>Lettland</c:v>
                </c:pt>
                <c:pt idx="27">
                  <c:v>Litauien</c:v>
                </c:pt>
                <c:pt idx="28">
                  <c:v>Rumänien</c:v>
                </c:pt>
              </c:strCache>
            </c:strRef>
          </c:cat>
          <c:val>
            <c:numRef>
              <c:f>'Data Dia 42'!$C$8:$C$36</c:f>
              <c:numCache>
                <c:formatCode>0.0</c:formatCode>
                <c:ptCount val="29"/>
                <c:pt idx="0">
                  <c:v>2.110540598627145</c:v>
                </c:pt>
                <c:pt idx="1">
                  <c:v>142.7772202128435</c:v>
                </c:pt>
                <c:pt idx="2">
                  <c:v>0</c:v>
                </c:pt>
                <c:pt idx="3">
                  <c:v>52.166736687407663</c:v>
                </c:pt>
                <c:pt idx="4">
                  <c:v>7.8532661026161366</c:v>
                </c:pt>
                <c:pt idx="5">
                  <c:v>0</c:v>
                </c:pt>
                <c:pt idx="6">
                  <c:v>6.8104694043895826</c:v>
                </c:pt>
                <c:pt idx="7">
                  <c:v>8.4855587835411566</c:v>
                </c:pt>
                <c:pt idx="8">
                  <c:v>9.1560454296224876</c:v>
                </c:pt>
                <c:pt idx="9">
                  <c:v>5.769365014128117</c:v>
                </c:pt>
                <c:pt idx="10">
                  <c:v>0</c:v>
                </c:pt>
                <c:pt idx="11">
                  <c:v>1.1711022100016331</c:v>
                </c:pt>
                <c:pt idx="12">
                  <c:v>6.2577502320017135</c:v>
                </c:pt>
                <c:pt idx="13">
                  <c:v>5.3217866230306416</c:v>
                </c:pt>
                <c:pt idx="14">
                  <c:v>2.4643479782497368</c:v>
                </c:pt>
                <c:pt idx="15">
                  <c:v>3.2959968376788646</c:v>
                </c:pt>
                <c:pt idx="16">
                  <c:v>0</c:v>
                </c:pt>
                <c:pt idx="17">
                  <c:v>0.24980665115921363</c:v>
                </c:pt>
                <c:pt idx="18">
                  <c:v>3.5850027779748066</c:v>
                </c:pt>
                <c:pt idx="19">
                  <c:v>0</c:v>
                </c:pt>
                <c:pt idx="20">
                  <c:v>0</c:v>
                </c:pt>
                <c:pt idx="21">
                  <c:v>0</c:v>
                </c:pt>
                <c:pt idx="22">
                  <c:v>0</c:v>
                </c:pt>
                <c:pt idx="23">
                  <c:v>0.13059686547650981</c:v>
                </c:pt>
                <c:pt idx="24">
                  <c:v>0</c:v>
                </c:pt>
                <c:pt idx="25">
                  <c:v>0</c:v>
                </c:pt>
                <c:pt idx="26">
                  <c:v>0</c:v>
                </c:pt>
                <c:pt idx="27">
                  <c:v>0</c:v>
                </c:pt>
                <c:pt idx="28">
                  <c:v>0</c:v>
                </c:pt>
              </c:numCache>
            </c:numRef>
          </c:val>
          <c:extLst>
            <c:ext xmlns:c16="http://schemas.microsoft.com/office/drawing/2014/chart" uri="{C3380CC4-5D6E-409C-BE32-E72D297353CC}">
              <c16:uniqueId val="{00000001-53B2-4C25-8CF0-F363E450234B}"/>
            </c:ext>
          </c:extLst>
        </c:ser>
        <c:dLbls>
          <c:showLegendKey val="0"/>
          <c:showVal val="0"/>
          <c:showCatName val="0"/>
          <c:showSerName val="0"/>
          <c:showPercent val="0"/>
          <c:showBubbleSize val="0"/>
        </c:dLbls>
        <c:gapWidth val="80"/>
        <c:overlap val="100"/>
        <c:axId val="533070608"/>
        <c:axId val="533070936"/>
      </c:barChart>
      <c:catAx>
        <c:axId val="533070608"/>
        <c:scaling>
          <c:orientation val="minMax"/>
        </c:scaling>
        <c:delete val="0"/>
        <c:axPos val="b"/>
        <c:numFmt formatCode="General" sourceLinked="1"/>
        <c:majorTickMark val="none"/>
        <c:minorTickMark val="none"/>
        <c:tickLblPos val="low"/>
        <c:spPr>
          <a:noFill/>
          <a:ln w="9525"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chemeClr val="tx1"/>
                </a:solidFill>
                <a:latin typeface="+mn-lt"/>
                <a:ea typeface="Roboto" panose="02000000000000000000" pitchFamily="2" charset="0"/>
                <a:cs typeface="+mn-cs"/>
              </a:defRPr>
            </a:pPr>
            <a:endParaRPr lang="sv-SE"/>
          </a:p>
        </c:txPr>
        <c:crossAx val="533070936"/>
        <c:crosses val="autoZero"/>
        <c:auto val="1"/>
        <c:lblAlgn val="ctr"/>
        <c:lblOffset val="100"/>
        <c:noMultiLvlLbl val="0"/>
      </c:catAx>
      <c:valAx>
        <c:axId val="533070936"/>
        <c:scaling>
          <c:orientation val="minMax"/>
          <c:max val="400"/>
        </c:scaling>
        <c:delete val="0"/>
        <c:axPos val="l"/>
        <c:majorGridlines>
          <c:spPr>
            <a:ln w="9525" cap="flat" cmpd="sng" algn="ctr">
              <a:solidFill>
                <a:schemeClr val="tx1">
                  <a:lumMod val="15000"/>
                  <a:lumOff val="85000"/>
                </a:schemeClr>
              </a:solidFill>
              <a:round/>
            </a:ln>
            <a:effectLst/>
          </c:spPr>
        </c:majorGridlines>
        <c:numFmt formatCode="0" sourceLinked="0"/>
        <c:majorTickMark val="out"/>
        <c:minorTickMark val="none"/>
        <c:tickLblPos val="nextTo"/>
        <c:spPr>
          <a:noFill/>
          <a:ln>
            <a:solidFill>
              <a:sysClr val="windowText" lastClr="000000"/>
            </a:solidFill>
          </a:ln>
          <a:effectLst/>
        </c:spPr>
        <c:txPr>
          <a:bodyPr rot="-60000000" spcFirstLastPara="1" vertOverflow="ellipsis" vert="horz" wrap="square" anchor="ctr" anchorCtr="1"/>
          <a:lstStyle/>
          <a:p>
            <a:pPr>
              <a:defRPr sz="800" b="0" i="0" u="none" strike="noStrike" kern="1200" baseline="0">
                <a:solidFill>
                  <a:schemeClr val="tx1"/>
                </a:solidFill>
                <a:latin typeface="Roboto" panose="02000000000000000000" pitchFamily="2" charset="0"/>
                <a:ea typeface="Roboto" panose="02000000000000000000" pitchFamily="2" charset="0"/>
                <a:cs typeface="+mn-cs"/>
              </a:defRPr>
            </a:pPr>
            <a:endParaRPr lang="sv-SE"/>
          </a:p>
        </c:txPr>
        <c:crossAx val="533070608"/>
        <c:crosses val="autoZero"/>
        <c:crossBetween val="between"/>
      </c:valAx>
      <c:spPr>
        <a:noFill/>
        <a:ln>
          <a:noFill/>
        </a:ln>
        <a:effectLst/>
      </c:spPr>
    </c:plotArea>
    <c:legend>
      <c:legendPos val="b"/>
      <c:layout>
        <c:manualLayout>
          <c:xMode val="edge"/>
          <c:yMode val="edge"/>
          <c:x val="0.2631256822985622"/>
          <c:y val="0.94498766012457414"/>
          <c:w val="0.48217661951548091"/>
          <c:h val="5.1902887139107609E-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Roboto" panose="02000000000000000000" pitchFamily="2" charset="0"/>
              <a:ea typeface="Roboto" panose="02000000000000000000" pitchFamily="2" charset="0"/>
              <a:cs typeface="+mn-cs"/>
            </a:defRPr>
          </a:pPr>
          <a:endParaRPr lang="sv-SE"/>
        </a:p>
      </c:txPr>
    </c:legend>
    <c:plotVisOnly val="1"/>
    <c:dispBlanksAs val="gap"/>
    <c:showDLblsOverMax val="0"/>
  </c:chart>
  <c:spPr>
    <a:noFill/>
    <a:ln w="9525" cap="flat" cmpd="sng" algn="ctr">
      <a:noFill/>
      <a:round/>
    </a:ln>
    <a:effectLst/>
  </c:spPr>
  <c:txPr>
    <a:bodyPr/>
    <a:lstStyle/>
    <a:p>
      <a:pPr>
        <a:defRPr sz="900">
          <a:solidFill>
            <a:schemeClr val="tx1"/>
          </a:solidFill>
          <a:latin typeface="Roboto" panose="02000000000000000000" pitchFamily="2" charset="0"/>
          <a:ea typeface="Roboto" panose="02000000000000000000" pitchFamily="2" charset="0"/>
        </a:defRPr>
      </a:pPr>
      <a:endParaRPr lang="sv-SE"/>
    </a:p>
  </c:txPr>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28519485833501584"/>
          <c:y val="5.1357596048525432E-3"/>
          <c:w val="0.82214657237248412"/>
          <c:h val="0.90724358749361378"/>
        </c:manualLayout>
      </c:layout>
      <c:barChart>
        <c:barDir val="bar"/>
        <c:grouping val="stacked"/>
        <c:varyColors val="0"/>
        <c:ser>
          <c:idx val="2"/>
          <c:order val="0"/>
          <c:tx>
            <c:strRef>
              <c:f>'Data Dia 43'!$I$12</c:f>
              <c:strCache>
                <c:ptCount val="1"/>
                <c:pt idx="0">
                  <c:v>Traditionell försäkring</c:v>
                </c:pt>
              </c:strCache>
            </c:strRef>
          </c:tx>
          <c:spPr>
            <a:solidFill>
              <a:srgbClr val="6679BB"/>
            </a:solidFill>
            <a:ln>
              <a:noFill/>
            </a:ln>
            <a:effectLst/>
          </c:spPr>
          <c:invertIfNegative val="0"/>
          <c:cat>
            <c:multiLvlStrRef>
              <c:f>'Data Dia 43'!$A$13:$B$33</c:f>
              <c:multiLvlStrCache>
                <c:ptCount val="21"/>
                <c:lvl>
                  <c:pt idx="0">
                    <c:v>Alecta</c:v>
                  </c:pt>
                  <c:pt idx="1">
                    <c:v>Folksam*</c:v>
                  </c:pt>
                  <c:pt idx="2">
                    <c:v>AMF Tjänstepension</c:v>
                  </c:pt>
                  <c:pt idx="3">
                    <c:v>Afa Försäkring</c:v>
                  </c:pt>
                  <c:pt idx="4">
                    <c:v>SPK Tjänstepension</c:v>
                  </c:pt>
                  <c:pt idx="5">
                    <c:v>FPK Tjänstepension</c:v>
                  </c:pt>
                  <c:pt idx="6">
                    <c:v>VFF Tjänstepension</c:v>
                  </c:pt>
                  <c:pt idx="7">
                    <c:v>Övriga</c:v>
                  </c:pt>
                  <c:pt idx="8">
                    <c:v>Skandia</c:v>
                  </c:pt>
                  <c:pt idx="9">
                    <c:v>SEB</c:v>
                  </c:pt>
                  <c:pt idx="10">
                    <c:v>Swedbank Försäkring</c:v>
                  </c:pt>
                  <c:pt idx="11">
                    <c:v>Länsförsäkringar</c:v>
                  </c:pt>
                  <c:pt idx="12">
                    <c:v>Nordea Liv</c:v>
                  </c:pt>
                  <c:pt idx="13">
                    <c:v>Handelsbanken</c:v>
                  </c:pt>
                  <c:pt idx="14">
                    <c:v>SPP</c:v>
                  </c:pt>
                  <c:pt idx="15">
                    <c:v>Avanza</c:v>
                  </c:pt>
                  <c:pt idx="16">
                    <c:v>Futur Pension</c:v>
                  </c:pt>
                  <c:pt idx="17">
                    <c:v>Nordnet</c:v>
                  </c:pt>
                  <c:pt idx="18">
                    <c:v>Movestic</c:v>
                  </c:pt>
                  <c:pt idx="19">
                    <c:v>Bliwa</c:v>
                  </c:pt>
                  <c:pt idx="20">
                    <c:v>Övriga</c:v>
                  </c:pt>
                </c:lvl>
                <c:lvl>
                  <c:pt idx="0">
                    <c:v>Tjänstepensionsföretag</c:v>
                  </c:pt>
                  <c:pt idx="8">
                    <c:v>Livförsäkringsföretag</c:v>
                  </c:pt>
                </c:lvl>
              </c:multiLvlStrCache>
            </c:multiLvlStrRef>
          </c:cat>
          <c:val>
            <c:numRef>
              <c:f>'Data Dia 43'!$I$13:$I$33</c:f>
              <c:numCache>
                <c:formatCode>0.0</c:formatCode>
                <c:ptCount val="21"/>
                <c:pt idx="0">
                  <c:v>18.187500163899518</c:v>
                </c:pt>
                <c:pt idx="1">
                  <c:v>8.59524520888694</c:v>
                </c:pt>
                <c:pt idx="2">
                  <c:v>8.1647951588186327</c:v>
                </c:pt>
                <c:pt idx="3">
                  <c:v>2.6710904052181554</c:v>
                </c:pt>
                <c:pt idx="4">
                  <c:v>0.40739153360304931</c:v>
                </c:pt>
                <c:pt idx="5">
                  <c:v>0.24389056174815354</c:v>
                </c:pt>
                <c:pt idx="6">
                  <c:v>0.17425441449609991</c:v>
                </c:pt>
                <c:pt idx="7">
                  <c:v>3.2396844863869947</c:v>
                </c:pt>
                <c:pt idx="8">
                  <c:v>8.253447872130824</c:v>
                </c:pt>
                <c:pt idx="9">
                  <c:v>2.7668248692704336</c:v>
                </c:pt>
                <c:pt idx="10">
                  <c:v>0.27692090921778578</c:v>
                </c:pt>
                <c:pt idx="11">
                  <c:v>1.4990729322006418</c:v>
                </c:pt>
                <c:pt idx="12">
                  <c:v>0.6291901993946496</c:v>
                </c:pt>
                <c:pt idx="13">
                  <c:v>0.27870578161068382</c:v>
                </c:pt>
                <c:pt idx="14">
                  <c:v>1.1504572124584862</c:v>
                </c:pt>
                <c:pt idx="15">
                  <c:v>1.286313049730365E-15</c:v>
                </c:pt>
                <c:pt idx="16">
                  <c:v>1.7691980742496664E-2</c:v>
                </c:pt>
                <c:pt idx="17">
                  <c:v>0.15161296593195772</c:v>
                </c:pt>
                <c:pt idx="18">
                  <c:v>1.0116547699705651E-2</c:v>
                </c:pt>
                <c:pt idx="19">
                  <c:v>3.1966810324099405E-2</c:v>
                </c:pt>
                <c:pt idx="20">
                  <c:v>5.1788065820241903E-2</c:v>
                </c:pt>
              </c:numCache>
            </c:numRef>
          </c:val>
          <c:extLst>
            <c:ext xmlns:c16="http://schemas.microsoft.com/office/drawing/2014/chart" uri="{C3380CC4-5D6E-409C-BE32-E72D297353CC}">
              <c16:uniqueId val="{00000000-2447-4DD5-8F72-6C5E3EB76755}"/>
            </c:ext>
          </c:extLst>
        </c:ser>
        <c:ser>
          <c:idx val="1"/>
          <c:order val="1"/>
          <c:tx>
            <c:strRef>
              <c:f>'Data Dia 43'!$H$12</c:f>
              <c:strCache>
                <c:ptCount val="1"/>
                <c:pt idx="0">
                  <c:v>Fondförsäkring</c:v>
                </c:pt>
              </c:strCache>
            </c:strRef>
          </c:tx>
          <c:spPr>
            <a:solidFill>
              <a:schemeClr val="accent2"/>
            </a:solidFill>
            <a:ln>
              <a:noFill/>
            </a:ln>
            <a:effectLst/>
          </c:spPr>
          <c:invertIfNegative val="0"/>
          <c:cat>
            <c:multiLvlStrRef>
              <c:f>'Data Dia 43'!$A$13:$B$33</c:f>
              <c:multiLvlStrCache>
                <c:ptCount val="21"/>
                <c:lvl>
                  <c:pt idx="0">
                    <c:v>Alecta</c:v>
                  </c:pt>
                  <c:pt idx="1">
                    <c:v>Folksam*</c:v>
                  </c:pt>
                  <c:pt idx="2">
                    <c:v>AMF Tjänstepension</c:v>
                  </c:pt>
                  <c:pt idx="3">
                    <c:v>Afa Försäkring</c:v>
                  </c:pt>
                  <c:pt idx="4">
                    <c:v>SPK Tjänstepension</c:v>
                  </c:pt>
                  <c:pt idx="5">
                    <c:v>FPK Tjänstepension</c:v>
                  </c:pt>
                  <c:pt idx="6">
                    <c:v>VFF Tjänstepension</c:v>
                  </c:pt>
                  <c:pt idx="7">
                    <c:v>Övriga</c:v>
                  </c:pt>
                  <c:pt idx="8">
                    <c:v>Skandia</c:v>
                  </c:pt>
                  <c:pt idx="9">
                    <c:v>SEB</c:v>
                  </c:pt>
                  <c:pt idx="10">
                    <c:v>Swedbank Försäkring</c:v>
                  </c:pt>
                  <c:pt idx="11">
                    <c:v>Länsförsäkringar</c:v>
                  </c:pt>
                  <c:pt idx="12">
                    <c:v>Nordea Liv</c:v>
                  </c:pt>
                  <c:pt idx="13">
                    <c:v>Handelsbanken</c:v>
                  </c:pt>
                  <c:pt idx="14">
                    <c:v>SPP</c:v>
                  </c:pt>
                  <c:pt idx="15">
                    <c:v>Avanza</c:v>
                  </c:pt>
                  <c:pt idx="16">
                    <c:v>Futur Pension</c:v>
                  </c:pt>
                  <c:pt idx="17">
                    <c:v>Nordnet</c:v>
                  </c:pt>
                  <c:pt idx="18">
                    <c:v>Movestic</c:v>
                  </c:pt>
                  <c:pt idx="19">
                    <c:v>Bliwa</c:v>
                  </c:pt>
                  <c:pt idx="20">
                    <c:v>Övriga</c:v>
                  </c:pt>
                </c:lvl>
                <c:lvl>
                  <c:pt idx="0">
                    <c:v>Tjänstepensionsföretag</c:v>
                  </c:pt>
                  <c:pt idx="8">
                    <c:v>Livförsäkringsföretag</c:v>
                  </c:pt>
                </c:lvl>
              </c:multiLvlStrCache>
            </c:multiLvlStrRef>
          </c:cat>
          <c:val>
            <c:numRef>
              <c:f>'Data Dia 43'!$H$13:$H$33</c:f>
              <c:numCache>
                <c:formatCode>0.0</c:formatCode>
                <c:ptCount val="21"/>
                <c:pt idx="0">
                  <c:v>0</c:v>
                </c:pt>
                <c:pt idx="1">
                  <c:v>3.8240331840337092</c:v>
                </c:pt>
                <c:pt idx="2">
                  <c:v>1.3942782050585343</c:v>
                </c:pt>
                <c:pt idx="3">
                  <c:v>0</c:v>
                </c:pt>
                <c:pt idx="4">
                  <c:v>0</c:v>
                </c:pt>
                <c:pt idx="5">
                  <c:v>0</c:v>
                </c:pt>
                <c:pt idx="6">
                  <c:v>0</c:v>
                </c:pt>
                <c:pt idx="7">
                  <c:v>5.1811814254196571E-2</c:v>
                </c:pt>
                <c:pt idx="8">
                  <c:v>2.4934024175241132</c:v>
                </c:pt>
                <c:pt idx="9">
                  <c:v>4.157228827449539</c:v>
                </c:pt>
                <c:pt idx="10">
                  <c:v>4.8094820249750825</c:v>
                </c:pt>
                <c:pt idx="11">
                  <c:v>3.6853387552789605</c:v>
                </c:pt>
                <c:pt idx="12">
                  <c:v>2.3897046393323893</c:v>
                </c:pt>
                <c:pt idx="13">
                  <c:v>3.0962014787698973</c:v>
                </c:pt>
                <c:pt idx="14">
                  <c:v>2.8049522501779203</c:v>
                </c:pt>
                <c:pt idx="15">
                  <c:v>4.9358604127519813E-3</c:v>
                </c:pt>
                <c:pt idx="16">
                  <c:v>1.275248587795468</c:v>
                </c:pt>
                <c:pt idx="17">
                  <c:v>0.19803072726966087</c:v>
                </c:pt>
                <c:pt idx="18">
                  <c:v>0.59174369619775091</c:v>
                </c:pt>
                <c:pt idx="19">
                  <c:v>0</c:v>
                </c:pt>
                <c:pt idx="20">
                  <c:v>3.5544113564560706E-2</c:v>
                </c:pt>
              </c:numCache>
            </c:numRef>
          </c:val>
          <c:extLst>
            <c:ext xmlns:c16="http://schemas.microsoft.com/office/drawing/2014/chart" uri="{C3380CC4-5D6E-409C-BE32-E72D297353CC}">
              <c16:uniqueId val="{00000001-2447-4DD5-8F72-6C5E3EB76755}"/>
            </c:ext>
          </c:extLst>
        </c:ser>
        <c:ser>
          <c:idx val="0"/>
          <c:order val="2"/>
          <c:tx>
            <c:strRef>
              <c:f>'Data Dia 43'!$G$12</c:f>
              <c:strCache>
                <c:ptCount val="1"/>
                <c:pt idx="0">
                  <c:v>Depåförsäkring</c:v>
                </c:pt>
              </c:strCache>
            </c:strRef>
          </c:tx>
          <c:spPr>
            <a:solidFill>
              <a:srgbClr val="E93E84"/>
            </a:solidFill>
            <a:ln>
              <a:noFill/>
            </a:ln>
            <a:effectLst/>
          </c:spPr>
          <c:invertIfNegative val="0"/>
          <c:dLbls>
            <c:dLbl>
              <c:idx val="0"/>
              <c:layout>
                <c:manualLayout>
                  <c:x val="3.4871902550642708E-2"/>
                  <c:y val="-1.0495380990761982E-3"/>
                </c:manualLayout>
              </c:layout>
              <c:tx>
                <c:rich>
                  <a:bodyPr/>
                  <a:lstStyle/>
                  <a:p>
                    <a:fld id="{F3C6A870-0D6E-4974-8ABA-B32E604D50E2}" type="CELLRANGE">
                      <a:rPr lang="en-US"/>
                      <a:pPr/>
                      <a:t>[CELLRANGE]</a:t>
                    </a:fld>
                    <a:endParaRPr lang="sv-SE"/>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2-2447-4DD5-8F72-6C5E3EB76755}"/>
                </c:ext>
              </c:extLst>
            </c:dLbl>
            <c:dLbl>
              <c:idx val="1"/>
              <c:layout>
                <c:manualLayout>
                  <c:x val="2.271788517141677E-2"/>
                  <c:y val="0"/>
                </c:manualLayout>
              </c:layout>
              <c:tx>
                <c:rich>
                  <a:bodyPr/>
                  <a:lstStyle/>
                  <a:p>
                    <a:fld id="{C6A4CCA3-A5CA-4197-9898-64EB9710A7E0}" type="CELLRANGE">
                      <a:rPr lang="en-US"/>
                      <a:pPr/>
                      <a:t>[CELLRANGE]</a:t>
                    </a:fld>
                    <a:endParaRPr lang="sv-SE"/>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2447-4DD5-8F72-6C5E3EB76755}"/>
                </c:ext>
              </c:extLst>
            </c:dLbl>
            <c:dLbl>
              <c:idx val="2"/>
              <c:layout>
                <c:manualLayout>
                  <c:x val="3.829065213002221E-2"/>
                  <c:y val="-2.0994068654803977E-3"/>
                </c:manualLayout>
              </c:layout>
              <c:tx>
                <c:rich>
                  <a:bodyPr/>
                  <a:lstStyle/>
                  <a:p>
                    <a:fld id="{E94196DA-85D1-4EA9-8811-42CB0BD27CDA}" type="CELLRANGE">
                      <a:rPr lang="en-US"/>
                      <a:pPr/>
                      <a:t>[CELLRANGE]</a:t>
                    </a:fld>
                    <a:endParaRPr lang="sv-SE"/>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2447-4DD5-8F72-6C5E3EB76755}"/>
                </c:ext>
              </c:extLst>
            </c:dLbl>
            <c:dLbl>
              <c:idx val="3"/>
              <c:layout>
                <c:manualLayout>
                  <c:x val="2.3945659208955757E-2"/>
                  <c:y val="-5.2489304978609961E-3"/>
                </c:manualLayout>
              </c:layout>
              <c:tx>
                <c:rich>
                  <a:bodyPr/>
                  <a:lstStyle/>
                  <a:p>
                    <a:fld id="{49FA42D5-3F96-47EB-A7D7-EA572253CE11}" type="CELLRANGE">
                      <a:rPr lang="en-US"/>
                      <a:pPr/>
                      <a:t>[CELLRANGE]</a:t>
                    </a:fld>
                    <a:endParaRPr lang="sv-SE"/>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2447-4DD5-8F72-6C5E3EB76755}"/>
                </c:ext>
              </c:extLst>
            </c:dLbl>
            <c:dLbl>
              <c:idx val="4"/>
              <c:layout>
                <c:manualLayout>
                  <c:x val="2.3247863247863248E-2"/>
                  <c:y val="1.6533366403915607E-7"/>
                </c:manualLayout>
              </c:layout>
              <c:tx>
                <c:rich>
                  <a:bodyPr rot="0" spcFirstLastPara="1" vertOverflow="ellipsis" vert="horz" wrap="square" anchor="ctr" anchorCtr="1"/>
                  <a:lstStyle/>
                  <a:p>
                    <a:pPr>
                      <a:defRPr sz="900" b="0" i="0" u="none" strike="noStrike" kern="1200" baseline="0">
                        <a:solidFill>
                          <a:sysClr val="windowText" lastClr="000000"/>
                        </a:solidFill>
                        <a:latin typeface="+mn-lt"/>
                        <a:ea typeface="Roboto" panose="02000000000000000000" pitchFamily="2" charset="0"/>
                        <a:cs typeface="+mn-cs"/>
                      </a:defRPr>
                    </a:pPr>
                    <a:fld id="{3FEC70E2-FBDE-417C-9035-E0924CFC2AC9}" type="CELLRANGE">
                      <a:rPr lang="en-US"/>
                      <a:pPr>
                        <a:defRPr/>
                      </a:pPr>
                      <a:t>[CELLRANGE]</a:t>
                    </a:fld>
                    <a:endParaRPr lang="sv-SE"/>
                  </a:p>
                </c:rich>
              </c:tx>
              <c:numFmt formatCode="#,##0" sourceLinked="0"/>
              <c:spPr>
                <a:solidFill>
                  <a:sysClr val="window" lastClr="FFFFFF"/>
                </a:solid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Roboto" panose="02000000000000000000" pitchFamily="2" charset="0"/>
                      <a:cs typeface="+mn-cs"/>
                    </a:defRPr>
                  </a:pPr>
                  <a:endParaRPr lang="sv-SE"/>
                </a:p>
              </c:txPr>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2447-4DD5-8F72-6C5E3EB76755}"/>
                </c:ext>
              </c:extLst>
            </c:dLbl>
            <c:dLbl>
              <c:idx val="5"/>
              <c:layout>
                <c:manualLayout>
                  <c:x val="2.5198412698412699E-2"/>
                  <c:y val="3.233758939637078E-17"/>
                </c:manualLayout>
              </c:layout>
              <c:tx>
                <c:rich>
                  <a:bodyPr/>
                  <a:lstStyle/>
                  <a:p>
                    <a:fld id="{4FA95694-7F35-4933-80C6-FE8FBFAA3954}" type="CELLRANGE">
                      <a:rPr lang="en-US"/>
                      <a:pPr/>
                      <a:t>[CELLRANGE]</a:t>
                    </a:fld>
                    <a:endParaRPr lang="sv-SE"/>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2447-4DD5-8F72-6C5E3EB76755}"/>
                </c:ext>
              </c:extLst>
            </c:dLbl>
            <c:dLbl>
              <c:idx val="6"/>
              <c:layout>
                <c:manualLayout>
                  <c:x val="2.9190449706797766E-2"/>
                  <c:y val="2.0666708000082666E-7"/>
                </c:manualLayout>
              </c:layout>
              <c:tx>
                <c:rich>
                  <a:bodyPr/>
                  <a:lstStyle/>
                  <a:p>
                    <a:fld id="{64390F1A-C4D2-4135-931E-A6E04811E6AC}" type="CELLRANGE">
                      <a:rPr lang="en-US"/>
                      <a:pPr/>
                      <a:t>[CELLRANGE]</a:t>
                    </a:fld>
                    <a:endParaRPr lang="sv-SE"/>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2447-4DD5-8F72-6C5E3EB76755}"/>
                </c:ext>
              </c:extLst>
            </c:dLbl>
            <c:dLbl>
              <c:idx val="7"/>
              <c:layout>
                <c:manualLayout>
                  <c:x val="2.6529188498277866E-2"/>
                  <c:y val="4.1333416000165331E-7"/>
                </c:manualLayout>
              </c:layout>
              <c:tx>
                <c:rich>
                  <a:bodyPr/>
                  <a:lstStyle/>
                  <a:p>
                    <a:fld id="{1D2B8B90-39C6-45CE-B877-41582BE3C711}" type="CELLRANGE">
                      <a:rPr lang="en-US"/>
                      <a:pPr/>
                      <a:t>[CELLRANGE]</a:t>
                    </a:fld>
                    <a:endParaRPr lang="sv-SE"/>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2447-4DD5-8F72-6C5E3EB76755}"/>
                </c:ext>
              </c:extLst>
            </c:dLbl>
            <c:dLbl>
              <c:idx val="8"/>
              <c:layout>
                <c:manualLayout>
                  <c:x val="4.457031161067692E-2"/>
                  <c:y val="5.2576105152215115E-4"/>
                </c:manualLayout>
              </c:layout>
              <c:tx>
                <c:rich>
                  <a:bodyPr rot="0" spcFirstLastPara="1" vertOverflow="ellipsis" vert="horz" wrap="square" anchor="ctr" anchorCtr="1"/>
                  <a:lstStyle/>
                  <a:p>
                    <a:pPr>
                      <a:defRPr sz="900" b="0" i="0" u="none" strike="noStrike" kern="1200" baseline="0">
                        <a:solidFill>
                          <a:sysClr val="windowText" lastClr="000000"/>
                        </a:solidFill>
                        <a:latin typeface="+mn-lt"/>
                        <a:ea typeface="Roboto" panose="02000000000000000000" pitchFamily="2" charset="0"/>
                        <a:cs typeface="+mn-cs"/>
                      </a:defRPr>
                    </a:pPr>
                    <a:fld id="{BA1D2185-C29D-4690-A867-2579CF4A4576}" type="CELLRANGE">
                      <a:rPr lang="en-US"/>
                      <a:pPr>
                        <a:defRPr/>
                      </a:pPr>
                      <a:t>[CELLRANGE]</a:t>
                    </a:fld>
                    <a:endParaRPr lang="sv-SE"/>
                  </a:p>
                </c:rich>
              </c:tx>
              <c:numFmt formatCode="#,##0" sourceLinked="0"/>
              <c:spPr>
                <a:solidFill>
                  <a:sysClr val="window" lastClr="FFFFFF"/>
                </a:solid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Roboto" panose="02000000000000000000" pitchFamily="2" charset="0"/>
                      <a:cs typeface="+mn-cs"/>
                    </a:defRPr>
                  </a:pPr>
                  <a:endParaRPr lang="sv-SE"/>
                </a:p>
              </c:txPr>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2447-4DD5-8F72-6C5E3EB76755}"/>
                </c:ext>
              </c:extLst>
            </c:dLbl>
            <c:dLbl>
              <c:idx val="9"/>
              <c:layout>
                <c:manualLayout>
                  <c:x val="3.2820512820512772E-2"/>
                  <c:y val="4.1996403992808368E-3"/>
                </c:manualLayout>
              </c:layout>
              <c:tx>
                <c:rich>
                  <a:bodyPr rot="0" spcFirstLastPara="1" vertOverflow="ellipsis" vert="horz" wrap="square" anchor="ctr" anchorCtr="1"/>
                  <a:lstStyle/>
                  <a:p>
                    <a:pPr>
                      <a:defRPr sz="900" b="0" i="0" u="none" strike="noStrike" kern="1200" baseline="0">
                        <a:solidFill>
                          <a:sysClr val="windowText" lastClr="000000"/>
                        </a:solidFill>
                        <a:latin typeface="+mn-lt"/>
                        <a:ea typeface="Roboto" panose="02000000000000000000" pitchFamily="2" charset="0"/>
                        <a:cs typeface="+mn-cs"/>
                      </a:defRPr>
                    </a:pPr>
                    <a:fld id="{E7B3D72A-9CCE-4A38-9642-F1FE87A0367A}" type="CELLRANGE">
                      <a:rPr lang="en-US"/>
                      <a:pPr>
                        <a:defRPr/>
                      </a:pPr>
                      <a:t>[CELLRANGE]</a:t>
                    </a:fld>
                    <a:endParaRPr lang="sv-SE"/>
                  </a:p>
                </c:rich>
              </c:tx>
              <c:numFmt formatCode="#,##0" sourceLinked="0"/>
              <c:spPr>
                <a:solidFill>
                  <a:sysClr val="window" lastClr="FFFFFF"/>
                </a:solid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Roboto" panose="02000000000000000000" pitchFamily="2" charset="0"/>
                      <a:cs typeface="+mn-cs"/>
                    </a:defRPr>
                  </a:pPr>
                  <a:endParaRPr lang="sv-SE"/>
                </a:p>
              </c:txPr>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2447-4DD5-8F72-6C5E3EB76755}"/>
                </c:ext>
              </c:extLst>
            </c:dLbl>
            <c:dLbl>
              <c:idx val="10"/>
              <c:layout>
                <c:manualLayout>
                  <c:x val="4.8251984126984129E-2"/>
                  <c:y val="1.0511111111111112E-3"/>
                </c:manualLayout>
              </c:layout>
              <c:tx>
                <c:rich>
                  <a:bodyPr/>
                  <a:lstStyle/>
                  <a:p>
                    <a:fld id="{437EF838-55E8-4761-9392-8260C85E619C}" type="CELLRANGE">
                      <a:rPr lang="en-US"/>
                      <a:pPr/>
                      <a:t>[CELLRANGE]</a:t>
                    </a:fld>
                    <a:endParaRPr lang="sv-SE"/>
                  </a:p>
                </c:rich>
              </c:tx>
              <c:dLblPos val="ctr"/>
              <c:showLegendKey val="0"/>
              <c:showVal val="0"/>
              <c:showCatName val="0"/>
              <c:showSerName val="0"/>
              <c:showPercent val="0"/>
              <c:showBubbleSize val="0"/>
              <c:extLst>
                <c:ext xmlns:c15="http://schemas.microsoft.com/office/drawing/2012/chart" uri="{CE6537A1-D6FC-4f65-9D91-7224C49458BB}">
                  <c15:layout>
                    <c:manualLayout>
                      <c:w val="6.489991181657849E-2"/>
                      <c:h val="4.8683333333333335E-2"/>
                    </c:manualLayout>
                  </c15:layout>
                  <c15:dlblFieldTable/>
                  <c15:showDataLabelsRange val="1"/>
                </c:ext>
                <c:ext xmlns:c16="http://schemas.microsoft.com/office/drawing/2014/chart" uri="{C3380CC4-5D6E-409C-BE32-E72D297353CC}">
                  <c16:uniqueId val="{0000000C-2447-4DD5-8F72-6C5E3EB76755}"/>
                </c:ext>
              </c:extLst>
            </c:dLbl>
            <c:dLbl>
              <c:idx val="11"/>
              <c:layout>
                <c:manualLayout>
                  <c:x val="4.1025641025641026E-2"/>
                  <c:y val="1.0503647673962015E-3"/>
                </c:manualLayout>
              </c:layout>
              <c:tx>
                <c:rich>
                  <a:bodyPr/>
                  <a:lstStyle/>
                  <a:p>
                    <a:fld id="{34DCEE8B-4163-47E0-8FB1-184BF374BDEA}" type="CELLRANGE">
                      <a:rPr lang="en-US"/>
                      <a:pPr/>
                      <a:t>[CELLRANGE]</a:t>
                    </a:fld>
                    <a:endParaRPr lang="sv-SE"/>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D-2447-4DD5-8F72-6C5E3EB76755}"/>
                </c:ext>
              </c:extLst>
            </c:dLbl>
            <c:dLbl>
              <c:idx val="12"/>
              <c:layout>
                <c:manualLayout>
                  <c:x val="6.3683421516754851E-2"/>
                  <c:y val="-3.1480555555555554E-3"/>
                </c:manualLayout>
              </c:layout>
              <c:tx>
                <c:rich>
                  <a:bodyPr/>
                  <a:lstStyle/>
                  <a:p>
                    <a:fld id="{B724E416-2EBF-4237-9423-D6E84CFBABCE}" type="CELLRANGE">
                      <a:rPr lang="en-US"/>
                      <a:pPr/>
                      <a:t>[CELLRANGE]</a:t>
                    </a:fld>
                    <a:endParaRPr lang="sv-SE"/>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E-2447-4DD5-8F72-6C5E3EB76755}"/>
                </c:ext>
              </c:extLst>
            </c:dLbl>
            <c:dLbl>
              <c:idx val="13"/>
              <c:layout>
                <c:manualLayout>
                  <c:x val="4.1025641025640977E-2"/>
                  <c:y val="-5.2479384958768376E-3"/>
                </c:manualLayout>
              </c:layout>
              <c:tx>
                <c:rich>
                  <a:bodyPr/>
                  <a:lstStyle/>
                  <a:p>
                    <a:fld id="{5DB65A88-9B9B-4521-8F01-045449BBC171}" type="CELLRANGE">
                      <a:rPr lang="en-US"/>
                      <a:pPr/>
                      <a:t>[CELLRANGE]</a:t>
                    </a:fld>
                    <a:endParaRPr lang="sv-SE"/>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F-2447-4DD5-8F72-6C5E3EB76755}"/>
                </c:ext>
              </c:extLst>
            </c:dLbl>
            <c:dLbl>
              <c:idx val="14"/>
              <c:layout>
                <c:manualLayout>
                  <c:x val="3.9953262786596118E-2"/>
                  <c:y val="2.1019444444444445E-3"/>
                </c:manualLayout>
              </c:layout>
              <c:tx>
                <c:rich>
                  <a:bodyPr rot="0" spcFirstLastPara="1" vertOverflow="ellipsis" vert="horz" wrap="square" anchor="ctr" anchorCtr="1"/>
                  <a:lstStyle/>
                  <a:p>
                    <a:pPr>
                      <a:defRPr sz="900" b="0" i="0" u="none" strike="noStrike" kern="1200" baseline="0">
                        <a:solidFill>
                          <a:sysClr val="windowText" lastClr="000000"/>
                        </a:solidFill>
                        <a:latin typeface="+mn-lt"/>
                        <a:ea typeface="Roboto" panose="02000000000000000000" pitchFamily="2" charset="0"/>
                        <a:cs typeface="+mn-cs"/>
                      </a:defRPr>
                    </a:pPr>
                    <a:fld id="{41B25A44-3B34-4306-B541-EE385ECB1064}" type="CELLRANGE">
                      <a:rPr lang="en-US"/>
                      <a:pPr>
                        <a:defRPr/>
                      </a:pPr>
                      <a:t>[CELLRANGE]</a:t>
                    </a:fld>
                    <a:endParaRPr lang="sv-SE"/>
                  </a:p>
                </c:rich>
              </c:tx>
              <c:numFmt formatCode="#,##0" sourceLinked="0"/>
              <c:spPr>
                <a:solidFill>
                  <a:sysClr val="window" lastClr="FFFFFF"/>
                </a:solid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Roboto" panose="02000000000000000000" pitchFamily="2" charset="0"/>
                      <a:cs typeface="+mn-cs"/>
                    </a:defRPr>
                  </a:pPr>
                  <a:endParaRPr lang="sv-SE"/>
                </a:p>
              </c:txPr>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0-2447-4DD5-8F72-6C5E3EB76755}"/>
                </c:ext>
              </c:extLst>
            </c:dLbl>
            <c:dLbl>
              <c:idx val="15"/>
              <c:layout>
                <c:manualLayout>
                  <c:x val="9.1094003584124478E-2"/>
                  <c:y val="-8.3968834604335879E-3"/>
                </c:manualLayout>
              </c:layout>
              <c:tx>
                <c:rich>
                  <a:bodyPr rot="0" spcFirstLastPara="1" vertOverflow="ellipsis" vert="horz" wrap="square" anchor="ctr" anchorCtr="1"/>
                  <a:lstStyle/>
                  <a:p>
                    <a:pPr>
                      <a:defRPr sz="900" b="0" i="0" u="none" strike="noStrike" kern="1200" baseline="0">
                        <a:solidFill>
                          <a:sysClr val="windowText" lastClr="000000"/>
                        </a:solidFill>
                        <a:latin typeface="+mn-lt"/>
                        <a:ea typeface="Roboto" panose="02000000000000000000" pitchFamily="2" charset="0"/>
                        <a:cs typeface="+mn-cs"/>
                      </a:defRPr>
                    </a:pPr>
                    <a:fld id="{078D8E2B-C410-4DB1-A73F-DA744DA4BE5C}" type="CELLRANGE">
                      <a:rPr lang="en-US"/>
                      <a:pPr>
                        <a:defRPr/>
                      </a:pPr>
                      <a:t>[CELLRANGE]</a:t>
                    </a:fld>
                    <a:endParaRPr lang="sv-SE"/>
                  </a:p>
                </c:rich>
              </c:tx>
              <c:numFmt formatCode="#,##0" sourceLinked="0"/>
              <c:spPr>
                <a:solidFill>
                  <a:sysClr val="window" lastClr="FFFFFF"/>
                </a:solid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Roboto" panose="02000000000000000000" pitchFamily="2" charset="0"/>
                      <a:cs typeface="+mn-cs"/>
                    </a:defRPr>
                  </a:pPr>
                  <a:endParaRPr lang="sv-SE"/>
                </a:p>
              </c:txPr>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1-2447-4DD5-8F72-6C5E3EB76755}"/>
                </c:ext>
              </c:extLst>
            </c:dLbl>
            <c:dLbl>
              <c:idx val="16"/>
              <c:layout>
                <c:manualLayout>
                  <c:x val="6.1538515377885405E-2"/>
                  <c:y val="-4.198648397296641E-3"/>
                </c:manualLayout>
              </c:layout>
              <c:tx>
                <c:rich>
                  <a:bodyPr rot="0" spcFirstLastPara="1" vertOverflow="ellipsis" vert="horz" wrap="square" anchor="ctr" anchorCtr="1"/>
                  <a:lstStyle/>
                  <a:p>
                    <a:pPr>
                      <a:defRPr sz="900" b="0" i="0" u="none" strike="noStrike" kern="1200" baseline="0">
                        <a:solidFill>
                          <a:sysClr val="windowText" lastClr="000000"/>
                        </a:solidFill>
                        <a:latin typeface="+mn-lt"/>
                        <a:ea typeface="Roboto" panose="02000000000000000000" pitchFamily="2" charset="0"/>
                        <a:cs typeface="+mn-cs"/>
                      </a:defRPr>
                    </a:pPr>
                    <a:fld id="{00DEDBC3-1F5B-4BDF-A261-2596FB81D237}" type="CELLRANGE">
                      <a:rPr lang="en-US"/>
                      <a:pPr>
                        <a:defRPr/>
                      </a:pPr>
                      <a:t>[CELLRANGE]</a:t>
                    </a:fld>
                    <a:endParaRPr lang="sv-SE"/>
                  </a:p>
                </c:rich>
              </c:tx>
              <c:numFmt formatCode="#,##0" sourceLinked="0"/>
              <c:spPr>
                <a:solidFill>
                  <a:sysClr val="window" lastClr="FFFFFF"/>
                </a:solid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Roboto" panose="02000000000000000000" pitchFamily="2" charset="0"/>
                      <a:cs typeface="+mn-cs"/>
                    </a:defRPr>
                  </a:pPr>
                  <a:endParaRPr lang="sv-SE"/>
                </a:p>
              </c:txPr>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2-2447-4DD5-8F72-6C5E3EB76755}"/>
                </c:ext>
              </c:extLst>
            </c:dLbl>
            <c:dLbl>
              <c:idx val="17"/>
              <c:layout>
                <c:manualLayout>
                  <c:x val="6.3673662539394466E-2"/>
                  <c:y val="-1.0486287639240983E-3"/>
                </c:manualLayout>
              </c:layout>
              <c:tx>
                <c:rich>
                  <a:bodyPr/>
                  <a:lstStyle/>
                  <a:p>
                    <a:fld id="{D48296D9-5140-4426-B1AE-D1C33EEBE86E}" type="CELLRANGE">
                      <a:rPr lang="en-US"/>
                      <a:pPr/>
                      <a:t>[CELLRANGE]</a:t>
                    </a:fld>
                    <a:endParaRPr lang="sv-SE"/>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3-2447-4DD5-8F72-6C5E3EB76755}"/>
                </c:ext>
              </c:extLst>
            </c:dLbl>
            <c:dLbl>
              <c:idx val="18"/>
              <c:layout>
                <c:manualLayout>
                  <c:x val="2.9329001161100179E-2"/>
                  <c:y val="2.0666708009706352E-7"/>
                </c:manualLayout>
              </c:layout>
              <c:tx>
                <c:rich>
                  <a:bodyPr/>
                  <a:lstStyle/>
                  <a:p>
                    <a:fld id="{5FC11E30-3B4F-4A7E-9D30-5A856DE2AD7D}" type="CELLRANGE">
                      <a:rPr lang="en-US"/>
                      <a:pPr/>
                      <a:t>[CELLRANGE]</a:t>
                    </a:fld>
                    <a:endParaRPr lang="sv-SE"/>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4-2447-4DD5-8F72-6C5E3EB76755}"/>
                </c:ext>
              </c:extLst>
            </c:dLbl>
            <c:dLbl>
              <c:idx val="19"/>
              <c:layout>
                <c:manualLayout>
                  <c:x val="2.8717948717948669E-2"/>
                  <c:y val="1.6533366392367184E-7"/>
                </c:manualLayout>
              </c:layout>
              <c:tx>
                <c:rich>
                  <a:bodyPr/>
                  <a:lstStyle/>
                  <a:p>
                    <a:fld id="{C1D40AB7-6CE1-48A6-86EF-E5196041DB2D}" type="CELLRANGE">
                      <a:rPr lang="en-US"/>
                      <a:pPr/>
                      <a:t>[CELLRANGE]</a:t>
                    </a:fld>
                    <a:endParaRPr lang="sv-SE"/>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5-2447-4DD5-8F72-6C5E3EB76755}"/>
                </c:ext>
              </c:extLst>
            </c:dLbl>
            <c:dLbl>
              <c:idx val="20"/>
              <c:layout>
                <c:manualLayout>
                  <c:x val="3.692313076250079E-2"/>
                  <c:y val="0"/>
                </c:manualLayout>
              </c:layout>
              <c:tx>
                <c:rich>
                  <a:bodyPr/>
                  <a:lstStyle/>
                  <a:p>
                    <a:fld id="{CBF534F0-4B72-4464-B5BC-2DE27DF856DF}" type="CELLRANGE">
                      <a:rPr lang="en-US"/>
                      <a:pPr/>
                      <a:t>[CELLRANGE]</a:t>
                    </a:fld>
                    <a:endParaRPr lang="sv-SE"/>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6-2447-4DD5-8F72-6C5E3EB76755}"/>
                </c:ext>
              </c:extLst>
            </c:dLbl>
            <c:dLbl>
              <c:idx val="21"/>
              <c:layout>
                <c:manualLayout>
                  <c:x val="5.811971195908204E-2"/>
                  <c:y val="1.6533366400066134E-7"/>
                </c:manualLayout>
              </c:layout>
              <c:dLblPos val="ct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447-4DD5-8F72-6C5E3EB76755}"/>
                </c:ext>
              </c:extLst>
            </c:dLbl>
            <c:dLbl>
              <c:idx val="22"/>
              <c:layout>
                <c:manualLayout>
                  <c:x val="2.3247863247863248E-2"/>
                  <c:y val="0"/>
                </c:manualLayout>
              </c:layout>
              <c:dLblPos val="ct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2447-4DD5-8F72-6C5E3EB76755}"/>
                </c:ext>
              </c:extLst>
            </c:dLbl>
            <c:dLbl>
              <c:idx val="23"/>
              <c:layout>
                <c:manualLayout>
                  <c:x val="3.6923076923076822E-2"/>
                  <c:y val="0"/>
                </c:manualLayout>
              </c:layout>
              <c:dLblPos val="ct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2447-4DD5-8F72-6C5E3EB76755}"/>
                </c:ext>
              </c:extLst>
            </c:dLbl>
            <c:dLbl>
              <c:idx val="24"/>
              <c:layout>
                <c:manualLayout>
                  <c:x val="1.0256517935258093E-2"/>
                  <c:y val="-2.0994068654803977E-3"/>
                </c:manualLayout>
              </c:layout>
              <c:dLblPos val="ct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A-2447-4DD5-8F72-6C5E3EB76755}"/>
                </c:ext>
              </c:extLst>
            </c:dLbl>
            <c:numFmt formatCode="#,##0" sourceLinked="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Roboto" panose="02000000000000000000" pitchFamily="2" charset="0"/>
                    <a:cs typeface="+mn-cs"/>
                  </a:defRPr>
                </a:pPr>
                <a:endParaRPr lang="sv-SE"/>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multiLvlStrRef>
              <c:f>'Data Dia 43'!$A$13:$B$33</c:f>
              <c:multiLvlStrCache>
                <c:ptCount val="21"/>
                <c:lvl>
                  <c:pt idx="0">
                    <c:v>Alecta</c:v>
                  </c:pt>
                  <c:pt idx="1">
                    <c:v>Folksam*</c:v>
                  </c:pt>
                  <c:pt idx="2">
                    <c:v>AMF Tjänstepension</c:v>
                  </c:pt>
                  <c:pt idx="3">
                    <c:v>Afa Försäkring</c:v>
                  </c:pt>
                  <c:pt idx="4">
                    <c:v>SPK Tjänstepension</c:v>
                  </c:pt>
                  <c:pt idx="5">
                    <c:v>FPK Tjänstepension</c:v>
                  </c:pt>
                  <c:pt idx="6">
                    <c:v>VFF Tjänstepension</c:v>
                  </c:pt>
                  <c:pt idx="7">
                    <c:v>Övriga</c:v>
                  </c:pt>
                  <c:pt idx="8">
                    <c:v>Skandia</c:v>
                  </c:pt>
                  <c:pt idx="9">
                    <c:v>SEB</c:v>
                  </c:pt>
                  <c:pt idx="10">
                    <c:v>Swedbank Försäkring</c:v>
                  </c:pt>
                  <c:pt idx="11">
                    <c:v>Länsförsäkringar</c:v>
                  </c:pt>
                  <c:pt idx="12">
                    <c:v>Nordea Liv</c:v>
                  </c:pt>
                  <c:pt idx="13">
                    <c:v>Handelsbanken</c:v>
                  </c:pt>
                  <c:pt idx="14">
                    <c:v>SPP</c:v>
                  </c:pt>
                  <c:pt idx="15">
                    <c:v>Avanza</c:v>
                  </c:pt>
                  <c:pt idx="16">
                    <c:v>Futur Pension</c:v>
                  </c:pt>
                  <c:pt idx="17">
                    <c:v>Nordnet</c:v>
                  </c:pt>
                  <c:pt idx="18">
                    <c:v>Movestic</c:v>
                  </c:pt>
                  <c:pt idx="19">
                    <c:v>Bliwa</c:v>
                  </c:pt>
                  <c:pt idx="20">
                    <c:v>Övriga</c:v>
                  </c:pt>
                </c:lvl>
                <c:lvl>
                  <c:pt idx="0">
                    <c:v>Tjänstepensionsföretag</c:v>
                  </c:pt>
                  <c:pt idx="8">
                    <c:v>Livförsäkringsföretag</c:v>
                  </c:pt>
                </c:lvl>
              </c:multiLvlStrCache>
            </c:multiLvlStrRef>
          </c:cat>
          <c:val>
            <c:numRef>
              <c:f>'Data Dia 43'!$G$13:$G$33</c:f>
              <c:numCache>
                <c:formatCode>0.0</c:formatCode>
                <c:ptCount val="21"/>
                <c:pt idx="0">
                  <c:v>0</c:v>
                </c:pt>
                <c:pt idx="1">
                  <c:v>0</c:v>
                </c:pt>
                <c:pt idx="2">
                  <c:v>0</c:v>
                </c:pt>
                <c:pt idx="3">
                  <c:v>0</c:v>
                </c:pt>
                <c:pt idx="4">
                  <c:v>0</c:v>
                </c:pt>
                <c:pt idx="5">
                  <c:v>0</c:v>
                </c:pt>
                <c:pt idx="6">
                  <c:v>0</c:v>
                </c:pt>
                <c:pt idx="7">
                  <c:v>0</c:v>
                </c:pt>
                <c:pt idx="8">
                  <c:v>0.22149511017450038</c:v>
                </c:pt>
                <c:pt idx="9">
                  <c:v>4.1446308053860147E-3</c:v>
                </c:pt>
                <c:pt idx="10">
                  <c:v>0.73160277350283143</c:v>
                </c:pt>
                <c:pt idx="11">
                  <c:v>0</c:v>
                </c:pt>
                <c:pt idx="12">
                  <c:v>2.0456908414869805</c:v>
                </c:pt>
                <c:pt idx="13">
                  <c:v>0.96177561435235381</c:v>
                </c:pt>
                <c:pt idx="14">
                  <c:v>0</c:v>
                </c:pt>
                <c:pt idx="15">
                  <c:v>3.9361191201535868</c:v>
                </c:pt>
                <c:pt idx="16">
                  <c:v>1.9858150793297757</c:v>
                </c:pt>
                <c:pt idx="17">
                  <c:v>1.9713722307992672</c:v>
                </c:pt>
                <c:pt idx="18">
                  <c:v>0.47118190870333726</c:v>
                </c:pt>
                <c:pt idx="19">
                  <c:v>0</c:v>
                </c:pt>
                <c:pt idx="20">
                  <c:v>5.7218028737917495E-2</c:v>
                </c:pt>
              </c:numCache>
            </c:numRef>
          </c:val>
          <c:extLst>
            <c:ext xmlns:c15="http://schemas.microsoft.com/office/drawing/2012/chart" uri="{02D57815-91ED-43cb-92C2-25804820EDAC}">
              <c15:datalabelsRange>
                <c15:f>'Data Dia 43'!$F$13:$F$33</c15:f>
                <c15:dlblRangeCache>
                  <c:ptCount val="21"/>
                  <c:pt idx="0">
                    <c:v>1 407</c:v>
                  </c:pt>
                  <c:pt idx="1">
                    <c:v>960</c:v>
                  </c:pt>
                  <c:pt idx="2">
                    <c:v>739</c:v>
                  </c:pt>
                  <c:pt idx="3">
                    <c:v>207</c:v>
                  </c:pt>
                  <c:pt idx="4">
                    <c:v>32</c:v>
                  </c:pt>
                  <c:pt idx="5">
                    <c:v>19</c:v>
                  </c:pt>
                  <c:pt idx="6">
                    <c:v>13</c:v>
                  </c:pt>
                  <c:pt idx="7">
                    <c:v>255</c:v>
                  </c:pt>
                  <c:pt idx="8">
                    <c:v>848</c:v>
                  </c:pt>
                  <c:pt idx="9">
                    <c:v>536</c:v>
                  </c:pt>
                  <c:pt idx="10">
                    <c:v>450</c:v>
                  </c:pt>
                  <c:pt idx="11">
                    <c:v>401</c:v>
                  </c:pt>
                  <c:pt idx="12">
                    <c:v>392</c:v>
                  </c:pt>
                  <c:pt idx="13">
                    <c:v>335</c:v>
                  </c:pt>
                  <c:pt idx="14">
                    <c:v>306</c:v>
                  </c:pt>
                  <c:pt idx="15">
                    <c:v>305</c:v>
                  </c:pt>
                  <c:pt idx="16">
                    <c:v>254</c:v>
                  </c:pt>
                  <c:pt idx="17">
                    <c:v>179</c:v>
                  </c:pt>
                  <c:pt idx="18">
                    <c:v>83</c:v>
                  </c:pt>
                  <c:pt idx="19">
                    <c:v>2</c:v>
                  </c:pt>
                  <c:pt idx="20">
                    <c:v>11</c:v>
                  </c:pt>
                </c15:dlblRangeCache>
              </c15:datalabelsRange>
            </c:ext>
            <c:ext xmlns:c16="http://schemas.microsoft.com/office/drawing/2014/chart" uri="{C3380CC4-5D6E-409C-BE32-E72D297353CC}">
              <c16:uniqueId val="{0000001B-2447-4DD5-8F72-6C5E3EB76755}"/>
            </c:ext>
          </c:extLst>
        </c:ser>
        <c:dLbls>
          <c:showLegendKey val="0"/>
          <c:showVal val="0"/>
          <c:showCatName val="0"/>
          <c:showSerName val="0"/>
          <c:showPercent val="0"/>
          <c:showBubbleSize val="0"/>
        </c:dLbls>
        <c:gapWidth val="80"/>
        <c:overlap val="100"/>
        <c:axId val="533070608"/>
        <c:axId val="533070936"/>
      </c:barChart>
      <c:catAx>
        <c:axId val="533070608"/>
        <c:scaling>
          <c:orientation val="maxMin"/>
        </c:scaling>
        <c:delete val="0"/>
        <c:axPos val="l"/>
        <c:numFmt formatCode="General" sourceLinked="1"/>
        <c:majorTickMark val="none"/>
        <c:minorTickMark val="none"/>
        <c:tickLblPos val="low"/>
        <c:spPr>
          <a:noFill/>
          <a:ln w="9525"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Roboto" panose="02000000000000000000" pitchFamily="2" charset="0"/>
                <a:cs typeface="+mn-cs"/>
              </a:defRPr>
            </a:pPr>
            <a:endParaRPr lang="sv-SE"/>
          </a:p>
        </c:txPr>
        <c:crossAx val="533070936"/>
        <c:crosses val="autoZero"/>
        <c:auto val="1"/>
        <c:lblAlgn val="ctr"/>
        <c:lblOffset val="100"/>
        <c:noMultiLvlLbl val="0"/>
      </c:catAx>
      <c:valAx>
        <c:axId val="533070936"/>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0"/>
        <c:majorTickMark val="out"/>
        <c:minorTickMark val="none"/>
        <c:tickLblPos val="nextTo"/>
        <c:spPr>
          <a:noFill/>
          <a:ln>
            <a:solidFill>
              <a:sysClr val="windowText" lastClr="000000"/>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Roboto" panose="02000000000000000000" pitchFamily="2" charset="0"/>
                <a:cs typeface="+mn-cs"/>
              </a:defRPr>
            </a:pPr>
            <a:endParaRPr lang="sv-SE"/>
          </a:p>
        </c:txPr>
        <c:crossAx val="533070608"/>
        <c:crosses val="max"/>
        <c:crossBetween val="between"/>
      </c:valAx>
      <c:spPr>
        <a:noFill/>
        <a:ln>
          <a:noFill/>
        </a:ln>
        <a:effectLst/>
      </c:spPr>
    </c:plotArea>
    <c:legend>
      <c:legendPos val="b"/>
      <c:layout>
        <c:manualLayout>
          <c:xMode val="edge"/>
          <c:yMode val="edge"/>
          <c:x val="1.1666446208112876E-2"/>
          <c:y val="0.95512981011103182"/>
          <c:w val="0.96826763668430338"/>
          <c:h val="4.1550155413337085E-2"/>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Roboto" panose="02000000000000000000" pitchFamily="2" charset="0"/>
              <a:cs typeface="+mn-cs"/>
            </a:defRPr>
          </a:pPr>
          <a:endParaRPr lang="sv-SE"/>
        </a:p>
      </c:txPr>
    </c:legend>
    <c:plotVisOnly val="1"/>
    <c:dispBlanksAs val="gap"/>
    <c:showDLblsOverMax val="0"/>
  </c:chart>
  <c:spPr>
    <a:noFill/>
    <a:ln w="9525" cap="flat" cmpd="sng" algn="ctr">
      <a:noFill/>
      <a:round/>
    </a:ln>
    <a:effectLst/>
  </c:spPr>
  <c:txPr>
    <a:bodyPr/>
    <a:lstStyle/>
    <a:p>
      <a:pPr>
        <a:defRPr sz="900">
          <a:solidFill>
            <a:sysClr val="windowText" lastClr="000000"/>
          </a:solidFill>
          <a:latin typeface="+mn-lt"/>
          <a:ea typeface="Roboto" panose="02000000000000000000" pitchFamily="2" charset="0"/>
        </a:defRPr>
      </a:pPr>
      <a:endParaRPr lang="sv-SE"/>
    </a:p>
  </c:txPr>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7.5467905472047972E-2"/>
          <c:y val="2.8773050732090463E-2"/>
          <c:w val="0.93317941176470587"/>
          <c:h val="0.88154554502463023"/>
        </c:manualLayout>
      </c:layout>
      <c:barChart>
        <c:barDir val="col"/>
        <c:grouping val="stacked"/>
        <c:varyColors val="0"/>
        <c:ser>
          <c:idx val="0"/>
          <c:order val="0"/>
          <c:tx>
            <c:strRef>
              <c:f>'Data Dia 44'!$B$7</c:f>
              <c:strCache>
                <c:ptCount val="1"/>
                <c:pt idx="0">
                  <c:v>Obligationer och räntebärande tillgångar</c:v>
                </c:pt>
              </c:strCache>
            </c:strRef>
          </c:tx>
          <c:spPr>
            <a:solidFill>
              <a:srgbClr val="6679BB"/>
            </a:solidFill>
            <a:ln>
              <a:noFill/>
            </a:ln>
            <a:effectLst/>
          </c:spPr>
          <c:invertIfNegative val="0"/>
          <c:cat>
            <c:numRef>
              <c:f>'Data Dia 44'!$A$8:$A$17</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'Data Dia 44'!$B$8:$B$17</c:f>
              <c:numCache>
                <c:formatCode>#,##0.00</c:formatCode>
                <c:ptCount val="10"/>
                <c:pt idx="0">
                  <c:v>1476.2295431389998</c:v>
                </c:pt>
                <c:pt idx="1">
                  <c:v>1544.0272665729995</c:v>
                </c:pt>
                <c:pt idx="2">
                  <c:v>1604.4181584959999</c:v>
                </c:pt>
                <c:pt idx="3">
                  <c:v>1641.5838086230006</c:v>
                </c:pt>
                <c:pt idx="4">
                  <c:v>1733.1428935540002</c:v>
                </c:pt>
                <c:pt idx="5">
                  <c:v>1863.6096144789999</c:v>
                </c:pt>
                <c:pt idx="6">
                  <c:v>1720.38244351</c:v>
                </c:pt>
                <c:pt idx="7">
                  <c:v>1873.4555456129999</c:v>
                </c:pt>
                <c:pt idx="8">
                  <c:v>1916.4988388260006</c:v>
                </c:pt>
                <c:pt idx="9">
                  <c:v>2036.8979044109999</c:v>
                </c:pt>
              </c:numCache>
            </c:numRef>
          </c:val>
          <c:extLst>
            <c:ext xmlns:c16="http://schemas.microsoft.com/office/drawing/2014/chart" uri="{C3380CC4-5D6E-409C-BE32-E72D297353CC}">
              <c16:uniqueId val="{00000000-2EE1-438B-A087-DBCBBB6CA83B}"/>
            </c:ext>
          </c:extLst>
        </c:ser>
        <c:ser>
          <c:idx val="1"/>
          <c:order val="1"/>
          <c:tx>
            <c:strRef>
              <c:f>'Data Dia 44'!$C$7</c:f>
              <c:strCache>
                <c:ptCount val="1"/>
                <c:pt idx="0">
                  <c:v>Aktier &amp; Fonder</c:v>
                </c:pt>
              </c:strCache>
            </c:strRef>
          </c:tx>
          <c:spPr>
            <a:solidFill>
              <a:srgbClr val="FFD478"/>
            </a:solidFill>
            <a:ln>
              <a:noFill/>
            </a:ln>
            <a:effectLst/>
          </c:spPr>
          <c:invertIfNegative val="0"/>
          <c:cat>
            <c:numRef>
              <c:f>'Data Dia 44'!$A$8:$A$17</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'Data Dia 44'!$C$8:$C$17</c:f>
              <c:numCache>
                <c:formatCode>_-* #\ ##0.0_-;\-* #\ ##0.0_-;_-* "-"??_-;_-@_-</c:formatCode>
                <c:ptCount val="10"/>
                <c:pt idx="0">
                  <c:v>1271.6986311649998</c:v>
                </c:pt>
                <c:pt idx="1">
                  <c:v>1387.870076659</c:v>
                </c:pt>
                <c:pt idx="2">
                  <c:v>1302.6521479969999</c:v>
                </c:pt>
                <c:pt idx="3">
                  <c:v>1583.7040144770006</c:v>
                </c:pt>
                <c:pt idx="4">
                  <c:v>1747.4937772379999</c:v>
                </c:pt>
                <c:pt idx="5">
                  <c:v>2472.541497661</c:v>
                </c:pt>
                <c:pt idx="6">
                  <c:v>2262.3529568269996</c:v>
                </c:pt>
                <c:pt idx="7">
                  <c:v>2361.3462746149999</c:v>
                </c:pt>
                <c:pt idx="8" formatCode="0.0">
                  <c:v>2584.0057662380004</c:v>
                </c:pt>
                <c:pt idx="9" formatCode="0.0">
                  <c:v>2651.546726992</c:v>
                </c:pt>
              </c:numCache>
            </c:numRef>
          </c:val>
          <c:extLst>
            <c:ext xmlns:c16="http://schemas.microsoft.com/office/drawing/2014/chart" uri="{C3380CC4-5D6E-409C-BE32-E72D297353CC}">
              <c16:uniqueId val="{00000001-2EE1-438B-A087-DBCBBB6CA83B}"/>
            </c:ext>
          </c:extLst>
        </c:ser>
        <c:ser>
          <c:idx val="2"/>
          <c:order val="2"/>
          <c:tx>
            <c:strRef>
              <c:f>'Data Dia 44'!$D$7</c:f>
              <c:strCache>
                <c:ptCount val="1"/>
                <c:pt idx="0">
                  <c:v>Fastigheter</c:v>
                </c:pt>
              </c:strCache>
            </c:strRef>
          </c:tx>
          <c:spPr>
            <a:solidFill>
              <a:srgbClr val="E93E84"/>
            </a:solidFill>
            <a:ln>
              <a:noFill/>
            </a:ln>
            <a:effectLst/>
          </c:spPr>
          <c:invertIfNegative val="0"/>
          <c:cat>
            <c:numRef>
              <c:f>'Data Dia 44'!$A$8:$A$17</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'Data Dia 44'!$D$8:$D$17</c:f>
              <c:numCache>
                <c:formatCode>_-* #\ ##0.0_-;\-* #\ ##0.0_-;_-* "-"??_-;_-@_-</c:formatCode>
                <c:ptCount val="10"/>
                <c:pt idx="0">
                  <c:v>194.11181601799998</c:v>
                </c:pt>
                <c:pt idx="1">
                  <c:v>210.863203688</c:v>
                </c:pt>
                <c:pt idx="2">
                  <c:v>232.86648673400001</c:v>
                </c:pt>
                <c:pt idx="3">
                  <c:v>260.70216136599998</c:v>
                </c:pt>
                <c:pt idx="4">
                  <c:v>202.11055987799998</c:v>
                </c:pt>
                <c:pt idx="5">
                  <c:v>223.02972466399999</c:v>
                </c:pt>
                <c:pt idx="6">
                  <c:v>225.72540171499998</c:v>
                </c:pt>
                <c:pt idx="7">
                  <c:v>218.16178069599999</c:v>
                </c:pt>
                <c:pt idx="8" formatCode="0.0">
                  <c:v>235.64425722600001</c:v>
                </c:pt>
                <c:pt idx="9" formatCode="0.0">
                  <c:v>218.30185201899997</c:v>
                </c:pt>
              </c:numCache>
            </c:numRef>
          </c:val>
          <c:extLst>
            <c:ext xmlns:c16="http://schemas.microsoft.com/office/drawing/2014/chart" uri="{C3380CC4-5D6E-409C-BE32-E72D297353CC}">
              <c16:uniqueId val="{00000002-2EE1-438B-A087-DBCBBB6CA83B}"/>
            </c:ext>
          </c:extLst>
        </c:ser>
        <c:ser>
          <c:idx val="3"/>
          <c:order val="3"/>
          <c:tx>
            <c:strRef>
              <c:f>'Data Dia 44'!$E$7</c:f>
              <c:strCache>
                <c:ptCount val="1"/>
                <c:pt idx="0">
                  <c:v>Övriga tillgångar</c:v>
                </c:pt>
              </c:strCache>
            </c:strRef>
          </c:tx>
          <c:spPr>
            <a:solidFill>
              <a:srgbClr val="C6DE89"/>
            </a:solidFill>
            <a:ln>
              <a:noFill/>
            </a:ln>
            <a:effectLst/>
          </c:spPr>
          <c:invertIfNegative val="0"/>
          <c:cat>
            <c:numRef>
              <c:f>'Data Dia 44'!$A$8:$A$17</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'Data Dia 44'!$E$8:$E$17</c:f>
              <c:numCache>
                <c:formatCode>_-* #\ ##0.0_-;\-* #\ ##0.0_-;_-* "-"??_-;_-@_-</c:formatCode>
                <c:ptCount val="10"/>
                <c:pt idx="0">
                  <c:v>37.097905620999988</c:v>
                </c:pt>
                <c:pt idx="1">
                  <c:v>63.78916108899999</c:v>
                </c:pt>
                <c:pt idx="2">
                  <c:v>24.744902770000007</c:v>
                </c:pt>
                <c:pt idx="3">
                  <c:v>39.747052375000017</c:v>
                </c:pt>
                <c:pt idx="4">
                  <c:v>39.871389006000015</c:v>
                </c:pt>
                <c:pt idx="5">
                  <c:v>17.479422446999976</c:v>
                </c:pt>
                <c:pt idx="6">
                  <c:v>51.854656723000019</c:v>
                </c:pt>
                <c:pt idx="7">
                  <c:v>80.969238916999984</c:v>
                </c:pt>
                <c:pt idx="8" formatCode="0.0">
                  <c:v>8.1180149890000486</c:v>
                </c:pt>
                <c:pt idx="9" formatCode="0.0">
                  <c:v>13.864323368000047</c:v>
                </c:pt>
              </c:numCache>
            </c:numRef>
          </c:val>
          <c:extLst>
            <c:ext xmlns:c16="http://schemas.microsoft.com/office/drawing/2014/chart" uri="{C3380CC4-5D6E-409C-BE32-E72D297353CC}">
              <c16:uniqueId val="{00000003-2EE1-438B-A087-DBCBBB6CA83B}"/>
            </c:ext>
          </c:extLst>
        </c:ser>
        <c:dLbls>
          <c:showLegendKey val="0"/>
          <c:showVal val="0"/>
          <c:showCatName val="0"/>
          <c:showSerName val="0"/>
          <c:showPercent val="0"/>
          <c:showBubbleSize val="0"/>
        </c:dLbls>
        <c:gapWidth val="80"/>
        <c:overlap val="100"/>
        <c:axId val="533070608"/>
        <c:axId val="533070936"/>
      </c:barChart>
      <c:catAx>
        <c:axId val="533070608"/>
        <c:scaling>
          <c:orientation val="minMax"/>
        </c:scaling>
        <c:delete val="0"/>
        <c:axPos val="b"/>
        <c:numFmt formatCode="General" sourceLinked="1"/>
        <c:majorTickMark val="none"/>
        <c:minorTickMark val="none"/>
        <c:tickLblPos val="low"/>
        <c:spPr>
          <a:noFill/>
          <a:ln w="9525"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Roboto" panose="02000000000000000000" pitchFamily="2" charset="0"/>
                <a:cs typeface="+mn-cs"/>
              </a:defRPr>
            </a:pPr>
            <a:endParaRPr lang="sv-SE"/>
          </a:p>
        </c:txPr>
        <c:crossAx val="533070936"/>
        <c:crosses val="autoZero"/>
        <c:auto val="1"/>
        <c:lblAlgn val="ctr"/>
        <c:lblOffset val="100"/>
        <c:noMultiLvlLbl val="0"/>
      </c:catAx>
      <c:valAx>
        <c:axId val="53307093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out"/>
        <c:minorTickMark val="none"/>
        <c:tickLblPos val="nextTo"/>
        <c:spPr>
          <a:noFill/>
          <a:ln>
            <a:solidFill>
              <a:sysClr val="windowText" lastClr="000000"/>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Roboto" panose="02000000000000000000" pitchFamily="2" charset="0"/>
                <a:cs typeface="+mn-cs"/>
              </a:defRPr>
            </a:pPr>
            <a:endParaRPr lang="sv-SE"/>
          </a:p>
        </c:txPr>
        <c:crossAx val="533070608"/>
        <c:crosses val="autoZero"/>
        <c:crossBetween val="between"/>
      </c:valAx>
      <c:spPr>
        <a:noFill/>
        <a:ln>
          <a:noFill/>
        </a:ln>
        <a:effectLst/>
      </c:spPr>
    </c:plotArea>
    <c:legend>
      <c:legendPos val="b"/>
      <c:layout>
        <c:manualLayout>
          <c:xMode val="edge"/>
          <c:yMode val="edge"/>
          <c:x val="0"/>
          <c:y val="0.92565763391641775"/>
          <c:w val="1"/>
          <c:h val="6.5092898818505593E-2"/>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Roboto" panose="02000000000000000000" pitchFamily="2" charset="0"/>
              <a:cs typeface="+mn-cs"/>
            </a:defRPr>
          </a:pPr>
          <a:endParaRPr lang="sv-SE"/>
        </a:p>
      </c:txPr>
    </c:legend>
    <c:plotVisOnly val="1"/>
    <c:dispBlanksAs val="gap"/>
    <c:showDLblsOverMax val="0"/>
  </c:chart>
  <c:spPr>
    <a:noFill/>
    <a:ln w="9525" cap="flat" cmpd="sng" algn="ctr">
      <a:noFill/>
      <a:round/>
    </a:ln>
    <a:effectLst/>
  </c:spPr>
  <c:txPr>
    <a:bodyPr/>
    <a:lstStyle/>
    <a:p>
      <a:pPr>
        <a:defRPr sz="900">
          <a:solidFill>
            <a:sysClr val="windowText" lastClr="000000"/>
          </a:solidFill>
          <a:latin typeface="+mn-lt"/>
          <a:ea typeface="Roboto" panose="02000000000000000000" pitchFamily="2" charset="0"/>
        </a:defRPr>
      </a:pPr>
      <a:endParaRPr lang="sv-SE"/>
    </a:p>
  </c:txPr>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4.5825108000711663E-2"/>
          <c:y val="1.9050000000000001E-2"/>
          <c:w val="0.92019918300653591"/>
          <c:h val="0.88643831215423941"/>
        </c:manualLayout>
      </c:layout>
      <c:lineChart>
        <c:grouping val="standard"/>
        <c:varyColors val="0"/>
        <c:ser>
          <c:idx val="0"/>
          <c:order val="0"/>
          <c:tx>
            <c:strRef>
              <c:f>'Data Dia 45'!$B$7</c:f>
              <c:strCache>
                <c:ptCount val="1"/>
                <c:pt idx="0">
                  <c:v>Årlig totalavkastning</c:v>
                </c:pt>
              </c:strCache>
            </c:strRef>
          </c:tx>
          <c:spPr>
            <a:ln w="28575" cap="rnd">
              <a:solidFill>
                <a:srgbClr val="6679BB"/>
              </a:solidFill>
              <a:round/>
            </a:ln>
            <a:effectLst/>
          </c:spPr>
          <c:marker>
            <c:symbol val="none"/>
          </c:marker>
          <c:cat>
            <c:strRef>
              <c:f>'Data Dia 45'!$A$8:$A$30</c:f>
              <c:strCache>
                <c:ptCount val="23"/>
                <c:pt idx="0">
                  <c:v>2003</c:v>
                </c:pt>
                <c:pt idx="1">
                  <c:v>2004</c:v>
                </c:pt>
                <c:pt idx="2">
                  <c:v>2005</c:v>
                </c:pt>
                <c:pt idx="3">
                  <c:v>2006</c:v>
                </c:pt>
                <c:pt idx="4">
                  <c:v>2007</c:v>
                </c:pt>
                <c:pt idx="5">
                  <c:v>2008</c:v>
                </c:pt>
                <c:pt idx="6">
                  <c:v>2009</c:v>
                </c:pt>
                <c:pt idx="7">
                  <c:v>2010</c:v>
                </c:pt>
                <c:pt idx="8">
                  <c:v>2011</c:v>
                </c:pt>
                <c:pt idx="9">
                  <c:v>2012</c:v>
                </c:pt>
                <c:pt idx="10">
                  <c:v>2013</c:v>
                </c:pt>
                <c:pt idx="11">
                  <c:v>2014</c:v>
                </c:pt>
                <c:pt idx="12">
                  <c:v>2015</c:v>
                </c:pt>
                <c:pt idx="13">
                  <c:v>2016</c:v>
                </c:pt>
                <c:pt idx="14">
                  <c:v>2017</c:v>
                </c:pt>
                <c:pt idx="15">
                  <c:v>2018</c:v>
                </c:pt>
                <c:pt idx="16">
                  <c:v>2019</c:v>
                </c:pt>
                <c:pt idx="17">
                  <c:v>2020</c:v>
                </c:pt>
                <c:pt idx="18">
                  <c:v>2021</c:v>
                </c:pt>
                <c:pt idx="19">
                  <c:v>2022</c:v>
                </c:pt>
                <c:pt idx="20">
                  <c:v>2023</c:v>
                </c:pt>
                <c:pt idx="21">
                  <c:v>2024</c:v>
                </c:pt>
                <c:pt idx="22">
                  <c:v>2025</c:v>
                </c:pt>
              </c:strCache>
            </c:strRef>
          </c:cat>
          <c:val>
            <c:numRef>
              <c:f>'Data Dia 45'!$B$8:$B$30</c:f>
              <c:numCache>
                <c:formatCode>General</c:formatCode>
                <c:ptCount val="23"/>
                <c:pt idx="0">
                  <c:v>9.6</c:v>
                </c:pt>
                <c:pt idx="1">
                  <c:v>9.1999999999999993</c:v>
                </c:pt>
                <c:pt idx="2">
                  <c:v>14.4</c:v>
                </c:pt>
                <c:pt idx="3">
                  <c:v>8.5</c:v>
                </c:pt>
                <c:pt idx="4">
                  <c:v>3.8</c:v>
                </c:pt>
                <c:pt idx="5">
                  <c:v>-7.2</c:v>
                </c:pt>
                <c:pt idx="6">
                  <c:v>11.9</c:v>
                </c:pt>
                <c:pt idx="7">
                  <c:v>8.8000000000000007</c:v>
                </c:pt>
                <c:pt idx="8">
                  <c:v>2.2000000000000002</c:v>
                </c:pt>
                <c:pt idx="9" formatCode="0.0">
                  <c:v>8.6971503904869518</c:v>
                </c:pt>
                <c:pt idx="10" formatCode="0.0">
                  <c:v>7.883798483147114</c:v>
                </c:pt>
                <c:pt idx="11" formatCode="0.0">
                  <c:v>12.504964670231415</c:v>
                </c:pt>
                <c:pt idx="12" formatCode="0.0">
                  <c:v>4.5872785288287465</c:v>
                </c:pt>
                <c:pt idx="13" formatCode="0.0">
                  <c:v>6.6328201142882781</c:v>
                </c:pt>
                <c:pt idx="14" formatCode="0.0">
                  <c:v>6.3</c:v>
                </c:pt>
                <c:pt idx="15" formatCode="0.0">
                  <c:v>0.4</c:v>
                </c:pt>
                <c:pt idx="16" formatCode="0.0">
                  <c:v>12.43</c:v>
                </c:pt>
                <c:pt idx="17">
                  <c:v>4.79</c:v>
                </c:pt>
                <c:pt idx="18" formatCode="0.0">
                  <c:v>15.57</c:v>
                </c:pt>
                <c:pt idx="19">
                  <c:v>-7.2</c:v>
                </c:pt>
                <c:pt idx="20">
                  <c:v>7.1</c:v>
                </c:pt>
                <c:pt idx="21">
                  <c:v>6.6</c:v>
                </c:pt>
                <c:pt idx="22">
                  <c:v>6.2</c:v>
                </c:pt>
              </c:numCache>
            </c:numRef>
          </c:val>
          <c:smooth val="0"/>
          <c:extLst>
            <c:ext xmlns:c16="http://schemas.microsoft.com/office/drawing/2014/chart" uri="{C3380CC4-5D6E-409C-BE32-E72D297353CC}">
              <c16:uniqueId val="{00000000-C205-40D9-8992-9D8A9E61C6D7}"/>
            </c:ext>
          </c:extLst>
        </c:ser>
        <c:ser>
          <c:idx val="2"/>
          <c:order val="1"/>
          <c:tx>
            <c:strRef>
              <c:f>'Data Dia 45'!$C$7</c:f>
              <c:strCache>
                <c:ptCount val="1"/>
                <c:pt idx="0">
                  <c:v>Genomsnittlig årlig totalavkastning 2003-2025</c:v>
                </c:pt>
              </c:strCache>
            </c:strRef>
          </c:tx>
          <c:spPr>
            <a:ln w="28575" cap="rnd">
              <a:solidFill>
                <a:srgbClr val="FFD478"/>
              </a:solidFill>
              <a:prstDash val="dash"/>
              <a:round/>
            </a:ln>
            <a:effectLst/>
          </c:spPr>
          <c:marker>
            <c:symbol val="none"/>
          </c:marker>
          <c:cat>
            <c:strRef>
              <c:f>'Data Dia 45'!$A$8:$A$30</c:f>
              <c:strCache>
                <c:ptCount val="23"/>
                <c:pt idx="0">
                  <c:v>2003</c:v>
                </c:pt>
                <c:pt idx="1">
                  <c:v>2004</c:v>
                </c:pt>
                <c:pt idx="2">
                  <c:v>2005</c:v>
                </c:pt>
                <c:pt idx="3">
                  <c:v>2006</c:v>
                </c:pt>
                <c:pt idx="4">
                  <c:v>2007</c:v>
                </c:pt>
                <c:pt idx="5">
                  <c:v>2008</c:v>
                </c:pt>
                <c:pt idx="6">
                  <c:v>2009</c:v>
                </c:pt>
                <c:pt idx="7">
                  <c:v>2010</c:v>
                </c:pt>
                <c:pt idx="8">
                  <c:v>2011</c:v>
                </c:pt>
                <c:pt idx="9">
                  <c:v>2012</c:v>
                </c:pt>
                <c:pt idx="10">
                  <c:v>2013</c:v>
                </c:pt>
                <c:pt idx="11">
                  <c:v>2014</c:v>
                </c:pt>
                <c:pt idx="12">
                  <c:v>2015</c:v>
                </c:pt>
                <c:pt idx="13">
                  <c:v>2016</c:v>
                </c:pt>
                <c:pt idx="14">
                  <c:v>2017</c:v>
                </c:pt>
                <c:pt idx="15">
                  <c:v>2018</c:v>
                </c:pt>
                <c:pt idx="16">
                  <c:v>2019</c:v>
                </c:pt>
                <c:pt idx="17">
                  <c:v>2020</c:v>
                </c:pt>
                <c:pt idx="18">
                  <c:v>2021</c:v>
                </c:pt>
                <c:pt idx="19">
                  <c:v>2022</c:v>
                </c:pt>
                <c:pt idx="20">
                  <c:v>2023</c:v>
                </c:pt>
                <c:pt idx="21">
                  <c:v>2024</c:v>
                </c:pt>
                <c:pt idx="22">
                  <c:v>2025</c:v>
                </c:pt>
              </c:strCache>
            </c:strRef>
          </c:cat>
          <c:val>
            <c:numRef>
              <c:f>'Data Dia 45'!$C$8:$C$30</c:f>
              <c:numCache>
                <c:formatCode>General</c:formatCode>
                <c:ptCount val="23"/>
                <c:pt idx="0">
                  <c:v>6.7</c:v>
                </c:pt>
                <c:pt idx="1">
                  <c:v>6.7</c:v>
                </c:pt>
                <c:pt idx="2">
                  <c:v>6.7</c:v>
                </c:pt>
                <c:pt idx="3">
                  <c:v>6.7</c:v>
                </c:pt>
                <c:pt idx="4">
                  <c:v>6.7</c:v>
                </c:pt>
                <c:pt idx="5">
                  <c:v>6.7</c:v>
                </c:pt>
                <c:pt idx="6">
                  <c:v>6.7</c:v>
                </c:pt>
                <c:pt idx="7">
                  <c:v>6.7</c:v>
                </c:pt>
                <c:pt idx="8">
                  <c:v>6.7</c:v>
                </c:pt>
                <c:pt idx="9">
                  <c:v>6.7</c:v>
                </c:pt>
                <c:pt idx="10">
                  <c:v>6.7</c:v>
                </c:pt>
                <c:pt idx="11">
                  <c:v>6.7</c:v>
                </c:pt>
                <c:pt idx="12">
                  <c:v>6.7</c:v>
                </c:pt>
                <c:pt idx="13">
                  <c:v>6.7</c:v>
                </c:pt>
                <c:pt idx="14">
                  <c:v>6.7</c:v>
                </c:pt>
                <c:pt idx="15">
                  <c:v>6.7</c:v>
                </c:pt>
                <c:pt idx="16">
                  <c:v>6.7</c:v>
                </c:pt>
                <c:pt idx="17">
                  <c:v>6.7</c:v>
                </c:pt>
                <c:pt idx="18">
                  <c:v>6.7</c:v>
                </c:pt>
                <c:pt idx="19">
                  <c:v>6.7</c:v>
                </c:pt>
                <c:pt idx="20">
                  <c:v>6.7</c:v>
                </c:pt>
                <c:pt idx="21">
                  <c:v>6.7</c:v>
                </c:pt>
                <c:pt idx="22">
                  <c:v>6.7</c:v>
                </c:pt>
              </c:numCache>
            </c:numRef>
          </c:val>
          <c:smooth val="0"/>
          <c:extLst>
            <c:ext xmlns:c16="http://schemas.microsoft.com/office/drawing/2014/chart" uri="{C3380CC4-5D6E-409C-BE32-E72D297353CC}">
              <c16:uniqueId val="{00000001-C205-40D9-8992-9D8A9E61C6D7}"/>
            </c:ext>
          </c:extLst>
        </c:ser>
        <c:dLbls>
          <c:showLegendKey val="0"/>
          <c:showVal val="0"/>
          <c:showCatName val="0"/>
          <c:showSerName val="0"/>
          <c:showPercent val="0"/>
          <c:showBubbleSize val="0"/>
        </c:dLbls>
        <c:smooth val="0"/>
        <c:axId val="533070608"/>
        <c:axId val="533070936"/>
        <c:extLst/>
      </c:lineChart>
      <c:catAx>
        <c:axId val="533070608"/>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Roboto" panose="02000000000000000000" pitchFamily="2" charset="0"/>
                <a:cs typeface="+mn-cs"/>
              </a:defRPr>
            </a:pPr>
            <a:endParaRPr lang="sv-SE"/>
          </a:p>
        </c:txPr>
        <c:crossAx val="533070936"/>
        <c:crosses val="autoZero"/>
        <c:auto val="1"/>
        <c:lblAlgn val="ctr"/>
        <c:lblOffset val="100"/>
        <c:tickLblSkip val="2"/>
        <c:noMultiLvlLbl val="0"/>
      </c:catAx>
      <c:valAx>
        <c:axId val="53307093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out"/>
        <c:minorTickMark val="none"/>
        <c:tickLblPos val="nextTo"/>
        <c:spPr>
          <a:noFill/>
          <a:ln>
            <a:solidFill>
              <a:sysClr val="windowText" lastClr="000000"/>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Roboto" panose="02000000000000000000" pitchFamily="2" charset="0"/>
                <a:cs typeface="+mn-cs"/>
              </a:defRPr>
            </a:pPr>
            <a:endParaRPr lang="sv-SE"/>
          </a:p>
        </c:txPr>
        <c:crossAx val="533070608"/>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Roboto" panose="02000000000000000000" pitchFamily="2" charset="0"/>
              <a:cs typeface="+mn-cs"/>
            </a:defRPr>
          </a:pPr>
          <a:endParaRPr lang="sv-SE"/>
        </a:p>
      </c:txPr>
    </c:legend>
    <c:plotVisOnly val="1"/>
    <c:dispBlanksAs val="gap"/>
    <c:showDLblsOverMax val="0"/>
  </c:chart>
  <c:spPr>
    <a:noFill/>
    <a:ln w="9525" cap="flat" cmpd="sng" algn="ctr">
      <a:noFill/>
      <a:round/>
    </a:ln>
    <a:effectLst/>
  </c:spPr>
  <c:txPr>
    <a:bodyPr rot="0" vert="horz"/>
    <a:lstStyle/>
    <a:p>
      <a:pPr>
        <a:defRPr sz="900">
          <a:solidFill>
            <a:sysClr val="windowText" lastClr="000000"/>
          </a:solidFill>
          <a:latin typeface="+mn-lt"/>
          <a:ea typeface="Roboto" panose="02000000000000000000" pitchFamily="2" charset="0"/>
        </a:defRPr>
      </a:pPr>
      <a:endParaRPr lang="sv-SE"/>
    </a:p>
  </c:txPr>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32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chart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chart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chart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chart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chart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chart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chart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chart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chart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chart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chartsheets/_rels/sheet12.xml.rels><?xml version="1.0" encoding="UTF-8" standalone="yes"?>
<Relationships xmlns="http://schemas.openxmlformats.org/package/2006/relationships"><Relationship Id="rId1" Type="http://schemas.openxmlformats.org/officeDocument/2006/relationships/drawing" Target="../drawings/drawing13.xml"/></Relationships>
</file>

<file path=xl/chartsheets/_rels/sheet13.xml.rels><?xml version="1.0" encoding="UTF-8" standalone="yes"?>
<Relationships xmlns="http://schemas.openxmlformats.org/package/2006/relationships"><Relationship Id="rId1" Type="http://schemas.openxmlformats.org/officeDocument/2006/relationships/drawing" Target="../drawings/drawing14.xml"/></Relationships>
</file>

<file path=xl/chartsheets/_rels/sheet14.xml.rels><?xml version="1.0" encoding="UTF-8" standalone="yes"?>
<Relationships xmlns="http://schemas.openxmlformats.org/package/2006/relationships"><Relationship Id="rId1" Type="http://schemas.openxmlformats.org/officeDocument/2006/relationships/drawing" Target="../drawings/drawing15.xml"/></Relationships>
</file>

<file path=xl/chartsheets/_rels/sheet15.xml.rels><?xml version="1.0" encoding="UTF-8" standalone="yes"?>
<Relationships xmlns="http://schemas.openxmlformats.org/package/2006/relationships"><Relationship Id="rId1" Type="http://schemas.openxmlformats.org/officeDocument/2006/relationships/drawing" Target="../drawings/drawing16.xml"/></Relationships>
</file>

<file path=xl/chartsheets/_rels/sheet16.xml.rels><?xml version="1.0" encoding="UTF-8" standalone="yes"?>
<Relationships xmlns="http://schemas.openxmlformats.org/package/2006/relationships"><Relationship Id="rId1" Type="http://schemas.openxmlformats.org/officeDocument/2006/relationships/drawing" Target="../drawings/drawing17.xml"/></Relationships>
</file>

<file path=xl/chartsheets/_rels/sheet17.xml.rels><?xml version="1.0" encoding="UTF-8" standalone="yes"?>
<Relationships xmlns="http://schemas.openxmlformats.org/package/2006/relationships"><Relationship Id="rId1" Type="http://schemas.openxmlformats.org/officeDocument/2006/relationships/drawing" Target="../drawings/drawing18.xml"/></Relationships>
</file>

<file path=xl/chartsheets/_rels/sheet18.xml.rels><?xml version="1.0" encoding="UTF-8" standalone="yes"?>
<Relationships xmlns="http://schemas.openxmlformats.org/package/2006/relationships"><Relationship Id="rId1" Type="http://schemas.openxmlformats.org/officeDocument/2006/relationships/drawing" Target="../drawings/drawing20.xml"/></Relationships>
</file>

<file path=xl/chartsheets/_rels/sheet19.xml.rels><?xml version="1.0" encoding="UTF-8" standalone="yes"?>
<Relationships xmlns="http://schemas.openxmlformats.org/package/2006/relationships"><Relationship Id="rId1" Type="http://schemas.openxmlformats.org/officeDocument/2006/relationships/drawing" Target="../drawings/drawing21.xml"/></Relationships>
</file>

<file path=xl/chartsheets/_rels/sheet20.xml.rels><?xml version="1.0" encoding="UTF-8" standalone="yes"?>
<Relationships xmlns="http://schemas.openxmlformats.org/package/2006/relationships"><Relationship Id="rId1" Type="http://schemas.openxmlformats.org/officeDocument/2006/relationships/drawing" Target="../drawings/drawing22.xml"/></Relationships>
</file>

<file path=xl/chartsheets/_rels/sheet21.xml.rels><?xml version="1.0" encoding="UTF-8" standalone="yes"?>
<Relationships xmlns="http://schemas.openxmlformats.org/package/2006/relationships"><Relationship Id="rId1" Type="http://schemas.openxmlformats.org/officeDocument/2006/relationships/drawing" Target="../drawings/drawing23.xml"/></Relationships>
</file>

<file path=xl/chartsheets/_rels/sheet22.xml.rels><?xml version="1.0" encoding="UTF-8" standalone="yes"?>
<Relationships xmlns="http://schemas.openxmlformats.org/package/2006/relationships"><Relationship Id="rId1" Type="http://schemas.openxmlformats.org/officeDocument/2006/relationships/drawing" Target="../drawings/drawing24.xml"/></Relationships>
</file>

<file path=xl/chartsheets/_rels/sheet23.xml.rels><?xml version="1.0" encoding="UTF-8" standalone="yes"?>
<Relationships xmlns="http://schemas.openxmlformats.org/package/2006/relationships"><Relationship Id="rId1" Type="http://schemas.openxmlformats.org/officeDocument/2006/relationships/drawing" Target="../drawings/drawing25.xml"/></Relationships>
</file>

<file path=xl/chartsheets/_rels/sheet24.xml.rels><?xml version="1.0" encoding="UTF-8" standalone="yes"?>
<Relationships xmlns="http://schemas.openxmlformats.org/package/2006/relationships"><Relationship Id="rId1" Type="http://schemas.openxmlformats.org/officeDocument/2006/relationships/drawing" Target="../drawings/drawing26.xml"/></Relationships>
</file>

<file path=xl/chartsheets/_rels/sheet25.xml.rels><?xml version="1.0" encoding="UTF-8" standalone="yes"?>
<Relationships xmlns="http://schemas.openxmlformats.org/package/2006/relationships"><Relationship Id="rId1" Type="http://schemas.openxmlformats.org/officeDocument/2006/relationships/drawing" Target="../drawings/drawing27.xml"/></Relationships>
</file>

<file path=xl/chartsheets/_rels/sheet26.xml.rels><?xml version="1.0" encoding="UTF-8" standalone="yes"?>
<Relationships xmlns="http://schemas.openxmlformats.org/package/2006/relationships"><Relationship Id="rId1" Type="http://schemas.openxmlformats.org/officeDocument/2006/relationships/drawing" Target="../drawings/drawing28.xml"/></Relationships>
</file>

<file path=xl/chartsheets/_rels/sheet27.xml.rels><?xml version="1.0" encoding="UTF-8" standalone="yes"?>
<Relationships xmlns="http://schemas.openxmlformats.org/package/2006/relationships"><Relationship Id="rId1" Type="http://schemas.openxmlformats.org/officeDocument/2006/relationships/drawing" Target="../drawings/drawing30.xml"/></Relationships>
</file>

<file path=xl/chartsheets/_rels/sheet28.xml.rels><?xml version="1.0" encoding="UTF-8" standalone="yes"?>
<Relationships xmlns="http://schemas.openxmlformats.org/package/2006/relationships"><Relationship Id="rId1" Type="http://schemas.openxmlformats.org/officeDocument/2006/relationships/drawing" Target="../drawings/drawing31.xml"/></Relationships>
</file>

<file path=xl/chartsheets/_rels/sheet29.xml.rels><?xml version="1.0" encoding="UTF-8" standalone="yes"?>
<Relationships xmlns="http://schemas.openxmlformats.org/package/2006/relationships"><Relationship Id="rId1" Type="http://schemas.openxmlformats.org/officeDocument/2006/relationships/drawing" Target="../drawings/drawing32.xml"/></Relationships>
</file>

<file path=xl/chartsheets/_rels/sheet30.xml.rels><?xml version="1.0" encoding="UTF-8" standalone="yes"?>
<Relationships xmlns="http://schemas.openxmlformats.org/package/2006/relationships"><Relationship Id="rId1" Type="http://schemas.openxmlformats.org/officeDocument/2006/relationships/drawing" Target="../drawings/drawing34.xml"/></Relationships>
</file>

<file path=xl/chartsheets/_rels/sheet31.xml.rels><?xml version="1.0" encoding="UTF-8" standalone="yes"?>
<Relationships xmlns="http://schemas.openxmlformats.org/package/2006/relationships"><Relationship Id="rId1" Type="http://schemas.openxmlformats.org/officeDocument/2006/relationships/drawing" Target="../drawings/drawing35.xml"/></Relationships>
</file>

<file path=xl/chartsheets/_rels/sheet32.xml.rels><?xml version="1.0" encoding="UTF-8" standalone="yes"?>
<Relationships xmlns="http://schemas.openxmlformats.org/package/2006/relationships"><Relationship Id="rId1" Type="http://schemas.openxmlformats.org/officeDocument/2006/relationships/drawing" Target="../drawings/drawing36.xml"/></Relationships>
</file>

<file path=xl/chartsheets/_rels/sheet33.xml.rels><?xml version="1.0" encoding="UTF-8" standalone="yes"?>
<Relationships xmlns="http://schemas.openxmlformats.org/package/2006/relationships"><Relationship Id="rId1" Type="http://schemas.openxmlformats.org/officeDocument/2006/relationships/drawing" Target="../drawings/drawing37.xml"/></Relationships>
</file>

<file path=xl/chartsheets/_rels/sheet34.xml.rels><?xml version="1.0" encoding="UTF-8" standalone="yes"?>
<Relationships xmlns="http://schemas.openxmlformats.org/package/2006/relationships"><Relationship Id="rId1" Type="http://schemas.openxmlformats.org/officeDocument/2006/relationships/drawing" Target="../drawings/drawing38.xml"/></Relationships>
</file>

<file path=xl/chartsheets/_rels/sheet35.xml.rels><?xml version="1.0" encoding="UTF-8" standalone="yes"?>
<Relationships xmlns="http://schemas.openxmlformats.org/package/2006/relationships"><Relationship Id="rId1" Type="http://schemas.openxmlformats.org/officeDocument/2006/relationships/drawing" Target="../drawings/drawing39.xml"/></Relationships>
</file>

<file path=xl/chartsheets/_rels/sheet36.xml.rels><?xml version="1.0" encoding="UTF-8" standalone="yes"?>
<Relationships xmlns="http://schemas.openxmlformats.org/package/2006/relationships"><Relationship Id="rId1" Type="http://schemas.openxmlformats.org/officeDocument/2006/relationships/drawing" Target="../drawings/drawing40.xml"/></Relationships>
</file>

<file path=xl/chartsheets/_rels/sheet37.xml.rels><?xml version="1.0" encoding="UTF-8" standalone="yes"?>
<Relationships xmlns="http://schemas.openxmlformats.org/package/2006/relationships"><Relationship Id="rId1" Type="http://schemas.openxmlformats.org/officeDocument/2006/relationships/drawing" Target="../drawings/drawing41.xml"/></Relationships>
</file>

<file path=xl/chartsheets/_rels/sheet38.xml.rels><?xml version="1.0" encoding="UTF-8" standalone="yes"?>
<Relationships xmlns="http://schemas.openxmlformats.org/package/2006/relationships"><Relationship Id="rId1" Type="http://schemas.openxmlformats.org/officeDocument/2006/relationships/drawing" Target="../drawings/drawing42.xml"/></Relationships>
</file>

<file path=xl/chartsheets/_rels/sheet39.xml.rels><?xml version="1.0" encoding="UTF-8" standalone="yes"?>
<Relationships xmlns="http://schemas.openxmlformats.org/package/2006/relationships"><Relationship Id="rId1" Type="http://schemas.openxmlformats.org/officeDocument/2006/relationships/drawing" Target="../drawings/drawing43.xml"/></Relationships>
</file>

<file path=xl/chartsheets/_rels/sheet40.xml.rels><?xml version="1.0" encoding="UTF-8" standalone="yes"?>
<Relationships xmlns="http://schemas.openxmlformats.org/package/2006/relationships"><Relationship Id="rId1" Type="http://schemas.openxmlformats.org/officeDocument/2006/relationships/drawing" Target="../drawings/drawing44.xml"/></Relationships>
</file>

<file path=xl/chartsheets/_rels/sheet41.xml.rels><?xml version="1.0" encoding="UTF-8" standalone="yes"?>
<Relationships xmlns="http://schemas.openxmlformats.org/package/2006/relationships"><Relationship Id="rId1" Type="http://schemas.openxmlformats.org/officeDocument/2006/relationships/drawing" Target="../drawings/drawing45.xml"/></Relationships>
</file>

<file path=xl/chartsheets/_rels/sheet42.xml.rels><?xml version="1.0" encoding="UTF-8" standalone="yes"?>
<Relationships xmlns="http://schemas.openxmlformats.org/package/2006/relationships"><Relationship Id="rId1" Type="http://schemas.openxmlformats.org/officeDocument/2006/relationships/drawing" Target="../drawings/drawing46.xml"/></Relationships>
</file>

<file path=xl/chartsheets/_rels/sheet43.xml.rels><?xml version="1.0" encoding="UTF-8" standalone="yes"?>
<Relationships xmlns="http://schemas.openxmlformats.org/package/2006/relationships"><Relationship Id="rId1" Type="http://schemas.openxmlformats.org/officeDocument/2006/relationships/drawing" Target="../drawings/drawing47.xml"/></Relationships>
</file>

<file path=xl/chartsheets/_rels/sheet44.xml.rels><?xml version="1.0" encoding="UTF-8" standalone="yes"?>
<Relationships xmlns="http://schemas.openxmlformats.org/package/2006/relationships"><Relationship Id="rId1" Type="http://schemas.openxmlformats.org/officeDocument/2006/relationships/drawing" Target="../drawings/drawing48.xml"/></Relationships>
</file>

<file path=xl/chartsheets/_rels/sheet45.xml.rels><?xml version="1.0" encoding="UTF-8" standalone="yes"?>
<Relationships xmlns="http://schemas.openxmlformats.org/package/2006/relationships"><Relationship Id="rId1" Type="http://schemas.openxmlformats.org/officeDocument/2006/relationships/drawing" Target="../drawings/drawing49.xml"/></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88A91A44-C9D2-438A-9623-94ADE28D4565}">
  <sheetPr/>
  <sheetViews>
    <sheetView zoomScale="126" workbookViewId="0" zoomToFit="1"/>
  </sheetViews>
  <pageMargins left="0.7" right="0.7" top="0.75" bottom="0.75" header="0.3" footer="0.3"/>
  <drawing r:id="rId1"/>
</chartsheet>
</file>

<file path=xl/chartsheets/sheet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18DEE629-F958-4646-AE34-0F171A1C212F}">
  <sheetPr/>
  <sheetViews>
    <sheetView zoomScale="126" workbookViewId="0" zoomToFit="1"/>
  </sheetViews>
  <pageMargins left="0.7" right="0.7" top="0.75" bottom="0.75" header="0.3" footer="0.3"/>
  <drawing r:id="rId1"/>
</chartsheet>
</file>

<file path=xl/chartsheets/sheet3.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5B2986C3-805A-4951-AF24-82EDA9F2606C}">
  <sheetPr/>
  <sheetViews>
    <sheetView zoomScale="126" workbookViewId="0" zoomToFit="1"/>
  </sheetViews>
  <pageMargins left="0.7" right="0.7" top="0.75" bottom="0.75" header="0.3" footer="0.3"/>
  <drawing r:id="rId1"/>
</chartsheet>
</file>

<file path=xl/chartsheets/sheet4.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CB1B88E4-F614-4B52-8074-6B533C2AB03A}">
  <sheetPr/>
  <sheetViews>
    <sheetView zoomScale="126" workbookViewId="0" zoomToFit="1"/>
  </sheetViews>
  <pageMargins left="0.7" right="0.7" top="0.75" bottom="0.75" header="0.3" footer="0.3"/>
  <drawing r:id="rId1"/>
</chartsheet>
</file>

<file path=xl/chartsheets/sheet5.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64945962-A1C4-4820-9702-1BD66575BD50}">
  <sheetPr/>
  <sheetViews>
    <sheetView zoomScale="126" workbookViewId="0" zoomToFit="1"/>
  </sheetViews>
  <pageMargins left="0.7" right="0.7" top="0.75" bottom="0.75" header="0.3" footer="0.3"/>
  <drawing r:id="rId1"/>
</chartsheet>
</file>

<file path=xl/chartsheets/sheet6.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15359FA2-6019-43E5-BA81-20939F8D24C0}">
  <sheetPr/>
  <sheetViews>
    <sheetView zoomScale="126" workbookViewId="0" zoomToFit="1"/>
  </sheetViews>
  <pageMargins left="0.7" right="0.7" top="0.75" bottom="0.75" header="0.3" footer="0.3"/>
  <drawing r:id="rId1"/>
</chartsheet>
</file>

<file path=xl/chartsheets/sheet7.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6FAE702D-0B18-4F8D-9431-2227E676E1FE}">
  <sheetPr/>
  <sheetViews>
    <sheetView zoomScale="126" workbookViewId="0" zoomToFit="1"/>
  </sheetViews>
  <pageMargins left="0.7" right="0.7" top="0.75" bottom="0.75" header="0.3" footer="0.3"/>
  <drawing r:id="rId1"/>
</chartsheet>
</file>

<file path=xl/chartsheets/sheet8.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ED24FDB9-15ED-41A2-A6EA-49F62F10CD58}">
  <sheetPr/>
  <sheetViews>
    <sheetView zoomScale="126" workbookViewId="0" zoomToFit="1"/>
  </sheetViews>
  <pageMargins left="0.7" right="0.7" top="0.75" bottom="0.75" header="0.3" footer="0.3"/>
  <drawing r:id="rId1"/>
</chartsheet>
</file>

<file path=xl/chartsheets/sheet9.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775FCFE1-1392-48F4-A4A1-521BD4763293}">
  <sheetPr/>
  <sheetViews>
    <sheetView zoomScale="126" workbookViewId="0" zoomToFit="1"/>
  </sheetViews>
  <pageMargins left="0.7" right="0.7" top="0.75" bottom="0.75" header="0.3" footer="0.3"/>
  <drawing r:id="rId1"/>
</chartsheet>
</file>

<file path=xl/chartsheets/sheet10.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3F71623B-9A1F-4D58-AF55-0802E2F63DBC}">
  <sheetPr/>
  <sheetViews>
    <sheetView zoomScale="126" workbookViewId="0" zoomToFit="1"/>
  </sheetViews>
  <pageMargins left="0.7" right="0.7" top="0.75" bottom="0.75" header="0.3" footer="0.3"/>
  <drawing r:id="rId1"/>
</chartsheet>
</file>

<file path=xl/chartsheets/sheet1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66CCB9CD-962C-4A59-8645-8A956C7A52BE}">
  <sheetPr/>
  <sheetViews>
    <sheetView zoomScale="126" workbookViewId="0" zoomToFit="1"/>
  </sheetViews>
  <pageMargins left="0.7" right="0.7" top="0.75" bottom="0.75" header="0.3" footer="0.3"/>
  <drawing r:id="rId1"/>
</chartsheet>
</file>

<file path=xl/chartsheets/sheet1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ABC381AC-8199-447A-9A96-781E4D17F615}">
  <sheetPr/>
  <sheetViews>
    <sheetView zoomScale="126" workbookViewId="0" zoomToFit="1"/>
  </sheetViews>
  <pageMargins left="0.7" right="0.7" top="0.75" bottom="0.75" header="0.3" footer="0.3"/>
  <drawing r:id="rId1"/>
</chartsheet>
</file>

<file path=xl/chartsheets/sheet13.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7BFEACF3-6A4D-404B-B2CB-1031E8961E1A}">
  <sheetPr/>
  <sheetViews>
    <sheetView zoomScale="126" workbookViewId="0" zoomToFit="1"/>
  </sheetViews>
  <pageMargins left="0.7" right="0.7" top="0.75" bottom="0.75" header="0.3" footer="0.3"/>
  <drawing r:id="rId1"/>
</chartsheet>
</file>

<file path=xl/chartsheets/sheet14.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B14FA999-9107-4039-A1E8-31F5C36B4A5F}">
  <sheetPr/>
  <sheetViews>
    <sheetView zoomScale="126" workbookViewId="0" zoomToFit="1"/>
  </sheetViews>
  <pageMargins left="0.7" right="0.7" top="0.75" bottom="0.75" header="0.3" footer="0.3"/>
  <drawing r:id="rId1"/>
</chartsheet>
</file>

<file path=xl/chartsheets/sheet15.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A791C728-8524-48EA-8F28-B050DC954D6B}">
  <sheetPr/>
  <sheetViews>
    <sheetView zoomScale="126" workbookViewId="0" zoomToFit="1"/>
  </sheetViews>
  <pageMargins left="0.7" right="0.7" top="0.75" bottom="0.75" header="0.3" footer="0.3"/>
  <drawing r:id="rId1"/>
</chartsheet>
</file>

<file path=xl/chartsheets/sheet16.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B3809B0A-4BA9-4EA4-AA01-9980FBEABA67}">
  <sheetPr/>
  <sheetViews>
    <sheetView zoomScale="126" workbookViewId="0" zoomToFit="1"/>
  </sheetViews>
  <pageMargins left="0.7" right="0.7" top="0.75" bottom="0.75" header="0.3" footer="0.3"/>
  <drawing r:id="rId1"/>
</chartsheet>
</file>

<file path=xl/chartsheets/sheet17.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73272D0B-5032-42EA-AED8-F5245E9D986F}">
  <sheetPr/>
  <sheetViews>
    <sheetView zoomScale="126" workbookViewId="0" zoomToFit="1"/>
  </sheetViews>
  <pageMargins left="0.7" right="0.7" top="0.75" bottom="0.75" header="0.3" footer="0.3"/>
  <drawing r:id="rId1"/>
</chartsheet>
</file>

<file path=xl/chartsheets/sheet18.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344ED686-483B-47D5-8072-FD87D544D508}">
  <sheetPr/>
  <sheetViews>
    <sheetView zoomScale="126" workbookViewId="0" zoomToFit="1"/>
  </sheetViews>
  <pageMargins left="0.7" right="0.7" top="0.75" bottom="0.75" header="0.3" footer="0.3"/>
  <drawing r:id="rId1"/>
</chartsheet>
</file>

<file path=xl/chartsheets/sheet19.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898B2BBA-1FB8-434C-88C4-1AFAC3CBC97F}">
  <sheetPr/>
  <sheetViews>
    <sheetView zoomScale="126" workbookViewId="0" zoomToFit="1"/>
  </sheetViews>
  <pageMargins left="0.7" right="0.7" top="0.75" bottom="0.75" header="0.3" footer="0.3"/>
  <drawing r:id="rId1"/>
</chartsheet>
</file>

<file path=xl/chartsheets/sheet20.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74DF8925-F5FA-4721-83EE-04AAC7054EC6}">
  <sheetPr/>
  <sheetViews>
    <sheetView zoomScale="126" workbookViewId="0" zoomToFit="1"/>
  </sheetViews>
  <pageMargins left="0.7" right="0.7" top="0.75" bottom="0.75" header="0.3" footer="0.3"/>
  <drawing r:id="rId1"/>
</chartsheet>
</file>

<file path=xl/chartsheets/sheet2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4EE42CE7-079B-422E-9DC1-F3F9A7671197}">
  <sheetPr/>
  <sheetViews>
    <sheetView zoomScale="126" workbookViewId="0" zoomToFit="1"/>
  </sheetViews>
  <pageMargins left="0.7" right="0.7" top="0.75" bottom="0.75" header="0.3" footer="0.3"/>
  <drawing r:id="rId1"/>
</chartsheet>
</file>

<file path=xl/chartsheets/sheet2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4F1921EE-9867-43D9-80F1-B1CB4C9C021D}">
  <sheetPr/>
  <sheetViews>
    <sheetView zoomScale="126" workbookViewId="0" zoomToFit="1"/>
  </sheetViews>
  <pageMargins left="0.7" right="0.7" top="0.75" bottom="0.75" header="0.3" footer="0.3"/>
  <drawing r:id="rId1"/>
</chartsheet>
</file>

<file path=xl/chartsheets/sheet23.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40EDAC44-C720-4856-89EF-D7DE1F7BC021}">
  <sheetPr/>
  <sheetViews>
    <sheetView zoomScale="126" workbookViewId="0" zoomToFit="1"/>
  </sheetViews>
  <pageMargins left="0.7" right="0.7" top="0.75" bottom="0.75" header="0.3" footer="0.3"/>
  <drawing r:id="rId1"/>
</chartsheet>
</file>

<file path=xl/chartsheets/sheet24.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95D481B1-3651-48E3-819E-FB0759F57211}">
  <sheetPr/>
  <sheetViews>
    <sheetView zoomScale="126" workbookViewId="0" zoomToFit="1"/>
  </sheetViews>
  <pageMargins left="0.7" right="0.7" top="0.75" bottom="0.75" header="0.3" footer="0.3"/>
  <drawing r:id="rId1"/>
</chartsheet>
</file>

<file path=xl/chartsheets/sheet25.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A36DD27A-EE69-4803-9D76-9F12A5F60513}">
  <sheetPr/>
  <sheetViews>
    <sheetView zoomScale="126" workbookViewId="0" zoomToFit="1"/>
  </sheetViews>
  <pageMargins left="0.7" right="0.7" top="0.75" bottom="0.75" header="0.3" footer="0.3"/>
  <drawing r:id="rId1"/>
</chartsheet>
</file>

<file path=xl/chartsheets/sheet26.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1D5A285F-88BC-4025-A522-7A2955CB9F6B}">
  <sheetPr/>
  <sheetViews>
    <sheetView zoomScale="126" workbookViewId="0" zoomToFit="1"/>
  </sheetViews>
  <pageMargins left="0.7" right="0.7" top="0.75" bottom="0.75" header="0.3" footer="0.3"/>
  <drawing r:id="rId1"/>
</chartsheet>
</file>

<file path=xl/chartsheets/sheet27.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B7BF6ACF-663A-45A3-ACD0-BCB9311C97AB}">
  <sheetPr/>
  <sheetViews>
    <sheetView zoomScale="126" workbookViewId="0" zoomToFit="1"/>
  </sheetViews>
  <pageMargins left="0.7" right="0.7" top="0.75" bottom="0.75" header="0.3" footer="0.3"/>
  <drawing r:id="rId1"/>
</chartsheet>
</file>

<file path=xl/chartsheets/sheet28.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13BB5993-CBE2-47DB-9CD9-C4A69F0993C9}">
  <sheetPr/>
  <sheetViews>
    <sheetView zoomScale="126" workbookViewId="0" zoomToFit="1"/>
  </sheetViews>
  <pageMargins left="0.7" right="0.7" top="0.75" bottom="0.75" header="0.3" footer="0.3"/>
  <drawing r:id="rId1"/>
</chartsheet>
</file>

<file path=xl/chartsheets/sheet29.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2D1985F7-6474-458E-9F52-B74020EFD5D9}">
  <sheetPr/>
  <sheetViews>
    <sheetView zoomScale="126" workbookViewId="0" zoomToFit="1"/>
  </sheetViews>
  <pageMargins left="0.7" right="0.7" top="0.75" bottom="0.75" header="0.3" footer="0.3"/>
  <drawing r:id="rId1"/>
</chartsheet>
</file>

<file path=xl/chartsheets/sheet30.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F4936EC0-802C-4405-BABC-35386D80C7B3}">
  <sheetPr/>
  <sheetViews>
    <sheetView zoomScale="126" workbookViewId="0" zoomToFit="1"/>
  </sheetViews>
  <pageMargins left="0.7" right="0.7" top="0.75" bottom="0.75" header="0.3" footer="0.3"/>
  <drawing r:id="rId1"/>
</chartsheet>
</file>

<file path=xl/chartsheets/sheet3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A27BC271-8CB3-4F50-88F6-B2FFE593A4E2}">
  <sheetPr/>
  <sheetViews>
    <sheetView zoomScale="126" workbookViewId="0" zoomToFit="1"/>
  </sheetViews>
  <pageMargins left="0.7" right="0.7" top="0.75" bottom="0.75" header="0.3" footer="0.3"/>
  <drawing r:id="rId1"/>
</chartsheet>
</file>

<file path=xl/chartsheets/sheet3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A9D110A9-F522-4121-89B0-320EE8A9B43D}">
  <sheetPr/>
  <sheetViews>
    <sheetView zoomScale="126" workbookViewId="0" zoomToFit="1"/>
  </sheetViews>
  <pageMargins left="0.7" right="0.7" top="0.75" bottom="0.75" header="0.3" footer="0.3"/>
  <drawing r:id="rId1"/>
</chartsheet>
</file>

<file path=xl/chartsheets/sheet33.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C51A1FF4-2460-40F2-9117-BD6B3249B8E0}">
  <sheetPr/>
  <sheetViews>
    <sheetView zoomScale="126" workbookViewId="0" zoomToFit="1"/>
  </sheetViews>
  <pageMargins left="0.7" right="0.7" top="0.75" bottom="0.75" header="0.3" footer="0.3"/>
  <drawing r:id="rId1"/>
</chartsheet>
</file>

<file path=xl/chartsheets/sheet34.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DA1F5483-EADC-4EDD-948D-8E1BACD74A8A}">
  <sheetPr/>
  <sheetViews>
    <sheetView zoomScale="126" workbookViewId="0" zoomToFit="1"/>
  </sheetViews>
  <pageMargins left="0.7" right="0.7" top="0.75" bottom="0.75" header="0.3" footer="0.3"/>
  <drawing r:id="rId1"/>
</chartsheet>
</file>

<file path=xl/chartsheets/sheet35.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9F5DDE6A-C948-47ED-84F9-929E914F73D3}">
  <sheetPr/>
  <sheetViews>
    <sheetView zoomScale="126" workbookViewId="0" zoomToFit="1"/>
  </sheetViews>
  <pageMargins left="0.7" right="0.7" top="0.75" bottom="0.75" header="0.3" footer="0.3"/>
  <drawing r:id="rId1"/>
</chartsheet>
</file>

<file path=xl/chartsheets/sheet36.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4284331A-5E17-4DFD-ABBE-BFE82C811744}">
  <sheetPr/>
  <sheetViews>
    <sheetView zoomScale="126" workbookViewId="0" zoomToFit="1"/>
  </sheetViews>
  <pageMargins left="0.7" right="0.7" top="0.75" bottom="0.75" header="0.3" footer="0.3"/>
  <drawing r:id="rId1"/>
</chartsheet>
</file>

<file path=xl/chartsheets/sheet37.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A7BE97EF-556E-4EF8-82FD-ABDE9D3BEB47}">
  <sheetPr/>
  <sheetViews>
    <sheetView zoomScale="126" workbookViewId="0" zoomToFit="1"/>
  </sheetViews>
  <pageMargins left="0.7" right="0.7" top="0.75" bottom="0.75" header="0.3" footer="0.3"/>
  <drawing r:id="rId1"/>
</chartsheet>
</file>

<file path=xl/chartsheets/sheet38.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EDC3D949-E860-4445-89D3-391A15356ACE}">
  <sheetPr/>
  <sheetViews>
    <sheetView zoomScale="126" workbookViewId="0" zoomToFit="1"/>
  </sheetViews>
  <pageMargins left="0.7" right="0.7" top="0.75" bottom="0.75" header="0.3" footer="0.3"/>
  <drawing r:id="rId1"/>
</chartsheet>
</file>

<file path=xl/chartsheets/sheet39.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AFD2343F-E2E0-47BD-BB9B-ADC336772FAB}">
  <sheetPr/>
  <sheetViews>
    <sheetView zoomScale="126" workbookViewId="0" zoomToFit="1"/>
  </sheetViews>
  <pageMargins left="0.7" right="0.7" top="0.75" bottom="0.75" header="0.3" footer="0.3"/>
  <drawing r:id="rId1"/>
</chartsheet>
</file>

<file path=xl/chartsheets/sheet40.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CE74E1A9-6EFD-40D8-BD08-EAE608B757A8}">
  <sheetPr/>
  <sheetViews>
    <sheetView zoomScale="126" workbookViewId="0" zoomToFit="1"/>
  </sheetViews>
  <pageMargins left="0.7" right="0.7" top="0.75" bottom="0.75" header="0.3" footer="0.3"/>
  <drawing r:id="rId1"/>
</chartsheet>
</file>

<file path=xl/chartsheets/sheet4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65BFF495-EA60-490F-8879-36C72C1BF986}">
  <sheetPr/>
  <sheetViews>
    <sheetView zoomScale="126" workbookViewId="0" zoomToFit="1"/>
  </sheetViews>
  <pageMargins left="0.7" right="0.7" top="0.75" bottom="0.75" header="0.3" footer="0.3"/>
  <drawing r:id="rId1"/>
</chartsheet>
</file>

<file path=xl/chartsheets/sheet4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998286C8-14D1-45F7-AE3A-B628F5DA9DBE}">
  <sheetPr/>
  <sheetViews>
    <sheetView zoomScale="126" workbookViewId="0" zoomToFit="1"/>
  </sheetViews>
  <pageMargins left="0.7" right="0.7" top="0.75" bottom="0.75" header="0.3" footer="0.3"/>
  <drawing r:id="rId1"/>
</chartsheet>
</file>

<file path=xl/chartsheets/sheet43.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E349384C-C8ED-4B7A-B7B3-C7B0C2D80E01}">
  <sheetPr/>
  <sheetViews>
    <sheetView zoomScale="126" workbookViewId="0" zoomToFit="1"/>
  </sheetViews>
  <pageMargins left="0.7" right="0.7" top="0.75" bottom="0.75" header="0.3" footer="0.3"/>
  <drawing r:id="rId1"/>
</chartsheet>
</file>

<file path=xl/chartsheets/sheet44.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DAD2A0C-7396-487C-8488-AE7829E31DDA}">
  <sheetPr/>
  <sheetViews>
    <sheetView zoomScale="126" workbookViewId="0" zoomToFit="1"/>
  </sheetViews>
  <pageMargins left="0.7" right="0.7" top="0.75" bottom="0.75" header="0.3" footer="0.3"/>
  <drawing r:id="rId1"/>
</chartsheet>
</file>

<file path=xl/chartsheets/sheet45.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62E3EC2B-855E-45A3-93DF-2A2290B832BD}">
  <sheetPr/>
  <sheetViews>
    <sheetView zoomScale="126" workbookViewId="0" zoomToFit="1"/>
  </sheetViews>
  <pageMargins left="0.7" right="0.7" top="0.75" bottom="0.75" header="0.3" footer="0.3"/>
  <drawing r:id="rId1"/>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1" Type="http://schemas.openxmlformats.org/officeDocument/2006/relationships/chart" Target="../charts/chart6.xml"/></Relationships>
</file>

<file path=xl/drawings/_rels/drawing7.xml.rels><?xml version="1.0" encoding="UTF-8" standalone="yes"?>
<Relationships xmlns="http://schemas.openxmlformats.org/package/2006/relationships"><Relationship Id="rId1" Type="http://schemas.openxmlformats.org/officeDocument/2006/relationships/chart" Target="../charts/chart7.xml"/></Relationships>
</file>

<file path=xl/drawings/_rels/drawing8.xml.rels><?xml version="1.0" encoding="UTF-8" standalone="yes"?>
<Relationships xmlns="http://schemas.openxmlformats.org/package/2006/relationships"><Relationship Id="rId1" Type="http://schemas.openxmlformats.org/officeDocument/2006/relationships/chart" Target="../charts/chart8.xml"/></Relationships>
</file>

<file path=xl/drawings/_rels/drawing9.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15.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16.xml"/></Relationships>
</file>

<file path=xl/drawings/_rels/drawing18.xml.rels><?xml version="1.0" encoding="UTF-8" standalone="yes"?>
<Relationships xmlns="http://schemas.openxmlformats.org/package/2006/relationships"><Relationship Id="rId1" Type="http://schemas.openxmlformats.org/officeDocument/2006/relationships/chart" Target="../charts/chart17.xml"/></Relationships>
</file>

<file path=xl/drawings/_rels/drawing19.xml.rels><?xml version="1.0" encoding="UTF-8" standalone="yes"?>
<Relationships xmlns="http://schemas.openxmlformats.org/package/2006/relationships"><Relationship Id="rId1" Type="http://schemas.openxmlformats.org/officeDocument/2006/relationships/chart" Target="../charts/chart18.xml"/></Relationships>
</file>

<file path=xl/drawings/_rels/drawing20.xml.rels><?xml version="1.0" encoding="UTF-8" standalone="yes"?>
<Relationships xmlns="http://schemas.openxmlformats.org/package/2006/relationships"><Relationship Id="rId1" Type="http://schemas.openxmlformats.org/officeDocument/2006/relationships/chart" Target="../charts/chart19.xml"/></Relationships>
</file>

<file path=xl/drawings/_rels/drawing21.xml.rels><?xml version="1.0" encoding="UTF-8" standalone="yes"?>
<Relationships xmlns="http://schemas.openxmlformats.org/package/2006/relationships"><Relationship Id="rId1" Type="http://schemas.openxmlformats.org/officeDocument/2006/relationships/chart" Target="../charts/chart20.xml"/></Relationships>
</file>

<file path=xl/drawings/_rels/drawing22.xml.rels><?xml version="1.0" encoding="UTF-8" standalone="yes"?>
<Relationships xmlns="http://schemas.openxmlformats.org/package/2006/relationships"><Relationship Id="rId1" Type="http://schemas.openxmlformats.org/officeDocument/2006/relationships/chart" Target="../charts/chart21.xml"/></Relationships>
</file>

<file path=xl/drawings/_rels/drawing23.xml.rels><?xml version="1.0" encoding="UTF-8" standalone="yes"?>
<Relationships xmlns="http://schemas.openxmlformats.org/package/2006/relationships"><Relationship Id="rId1" Type="http://schemas.openxmlformats.org/officeDocument/2006/relationships/chart" Target="../charts/chart22.xml"/></Relationships>
</file>

<file path=xl/drawings/_rels/drawing24.xml.rels><?xml version="1.0" encoding="UTF-8" standalone="yes"?>
<Relationships xmlns="http://schemas.openxmlformats.org/package/2006/relationships"><Relationship Id="rId1" Type="http://schemas.openxmlformats.org/officeDocument/2006/relationships/chart" Target="../charts/chart23.xml"/></Relationships>
</file>

<file path=xl/drawings/_rels/drawing25.xml.rels><?xml version="1.0" encoding="UTF-8" standalone="yes"?>
<Relationships xmlns="http://schemas.openxmlformats.org/package/2006/relationships"><Relationship Id="rId1" Type="http://schemas.openxmlformats.org/officeDocument/2006/relationships/chart" Target="../charts/chart24.xml"/></Relationships>
</file>

<file path=xl/drawings/_rels/drawing26.xml.rels><?xml version="1.0" encoding="UTF-8" standalone="yes"?>
<Relationships xmlns="http://schemas.openxmlformats.org/package/2006/relationships"><Relationship Id="rId1" Type="http://schemas.openxmlformats.org/officeDocument/2006/relationships/chart" Target="../charts/chart25.xml"/></Relationships>
</file>

<file path=xl/drawings/_rels/drawing27.xml.rels><?xml version="1.0" encoding="UTF-8" standalone="yes"?>
<Relationships xmlns="http://schemas.openxmlformats.org/package/2006/relationships"><Relationship Id="rId1" Type="http://schemas.openxmlformats.org/officeDocument/2006/relationships/chart" Target="../charts/chart26.xml"/></Relationships>
</file>

<file path=xl/drawings/_rels/drawing28.xml.rels><?xml version="1.0" encoding="UTF-8" standalone="yes"?>
<Relationships xmlns="http://schemas.openxmlformats.org/package/2006/relationships"><Relationship Id="rId1" Type="http://schemas.openxmlformats.org/officeDocument/2006/relationships/chart" Target="../charts/chart27.xml"/></Relationships>
</file>

<file path=xl/drawings/_rels/drawing30.xml.rels><?xml version="1.0" encoding="UTF-8" standalone="yes"?>
<Relationships xmlns="http://schemas.openxmlformats.org/package/2006/relationships"><Relationship Id="rId1" Type="http://schemas.openxmlformats.org/officeDocument/2006/relationships/chart" Target="../charts/chart28.xml"/></Relationships>
</file>

<file path=xl/drawings/_rels/drawing31.xml.rels><?xml version="1.0" encoding="UTF-8" standalone="yes"?>
<Relationships xmlns="http://schemas.openxmlformats.org/package/2006/relationships"><Relationship Id="rId1" Type="http://schemas.openxmlformats.org/officeDocument/2006/relationships/chart" Target="../charts/chart29.xml"/></Relationships>
</file>

<file path=xl/drawings/_rels/drawing32.xml.rels><?xml version="1.0" encoding="UTF-8" standalone="yes"?>
<Relationships xmlns="http://schemas.openxmlformats.org/package/2006/relationships"><Relationship Id="rId1" Type="http://schemas.openxmlformats.org/officeDocument/2006/relationships/chart" Target="../charts/chart30.xml"/></Relationships>
</file>

<file path=xl/drawings/_rels/drawing33.xml.rels><?xml version="1.0" encoding="UTF-8" standalone="yes"?>
<Relationships xmlns="http://schemas.openxmlformats.org/package/2006/relationships"><Relationship Id="rId3" Type="http://schemas.openxmlformats.org/officeDocument/2006/relationships/chart" Target="../charts/chart33.xml"/><Relationship Id="rId2" Type="http://schemas.openxmlformats.org/officeDocument/2006/relationships/chart" Target="../charts/chart32.xml"/><Relationship Id="rId1" Type="http://schemas.openxmlformats.org/officeDocument/2006/relationships/chart" Target="../charts/chart31.xml"/><Relationship Id="rId5" Type="http://schemas.openxmlformats.org/officeDocument/2006/relationships/chart" Target="../charts/chart35.xml"/><Relationship Id="rId4" Type="http://schemas.openxmlformats.org/officeDocument/2006/relationships/chart" Target="../charts/chart34.xml"/></Relationships>
</file>

<file path=xl/drawings/_rels/drawing34.xml.rels><?xml version="1.0" encoding="UTF-8" standalone="yes"?>
<Relationships xmlns="http://schemas.openxmlformats.org/package/2006/relationships"><Relationship Id="rId1" Type="http://schemas.openxmlformats.org/officeDocument/2006/relationships/chart" Target="../charts/chart36.xml"/></Relationships>
</file>

<file path=xl/drawings/_rels/drawing35.xml.rels><?xml version="1.0" encoding="UTF-8" standalone="yes"?>
<Relationships xmlns="http://schemas.openxmlformats.org/package/2006/relationships"><Relationship Id="rId1" Type="http://schemas.openxmlformats.org/officeDocument/2006/relationships/chart" Target="../charts/chart37.xml"/></Relationships>
</file>

<file path=xl/drawings/_rels/drawing36.xml.rels><?xml version="1.0" encoding="UTF-8" standalone="yes"?>
<Relationships xmlns="http://schemas.openxmlformats.org/package/2006/relationships"><Relationship Id="rId1" Type="http://schemas.openxmlformats.org/officeDocument/2006/relationships/chart" Target="../charts/chart38.xml"/></Relationships>
</file>

<file path=xl/drawings/_rels/drawing37.xml.rels><?xml version="1.0" encoding="UTF-8" standalone="yes"?>
<Relationships xmlns="http://schemas.openxmlformats.org/package/2006/relationships"><Relationship Id="rId1" Type="http://schemas.openxmlformats.org/officeDocument/2006/relationships/chart" Target="../charts/chart39.xml"/></Relationships>
</file>

<file path=xl/drawings/_rels/drawing38.xml.rels><?xml version="1.0" encoding="UTF-8" standalone="yes"?>
<Relationships xmlns="http://schemas.openxmlformats.org/package/2006/relationships"><Relationship Id="rId1" Type="http://schemas.openxmlformats.org/officeDocument/2006/relationships/chart" Target="../charts/chart40.xml"/></Relationships>
</file>

<file path=xl/drawings/_rels/drawing39.xml.rels><?xml version="1.0" encoding="UTF-8" standalone="yes"?>
<Relationships xmlns="http://schemas.openxmlformats.org/package/2006/relationships"><Relationship Id="rId1" Type="http://schemas.openxmlformats.org/officeDocument/2006/relationships/chart" Target="../charts/chart41.xml"/></Relationships>
</file>

<file path=xl/drawings/_rels/drawing40.xml.rels><?xml version="1.0" encoding="UTF-8" standalone="yes"?>
<Relationships xmlns="http://schemas.openxmlformats.org/package/2006/relationships"><Relationship Id="rId1" Type="http://schemas.openxmlformats.org/officeDocument/2006/relationships/chart" Target="../charts/chart42.xml"/></Relationships>
</file>

<file path=xl/drawings/_rels/drawing41.xml.rels><?xml version="1.0" encoding="UTF-8" standalone="yes"?>
<Relationships xmlns="http://schemas.openxmlformats.org/package/2006/relationships"><Relationship Id="rId1" Type="http://schemas.openxmlformats.org/officeDocument/2006/relationships/chart" Target="../charts/chart43.xml"/></Relationships>
</file>

<file path=xl/drawings/_rels/drawing42.xml.rels><?xml version="1.0" encoding="UTF-8" standalone="yes"?>
<Relationships xmlns="http://schemas.openxmlformats.org/package/2006/relationships"><Relationship Id="rId1" Type="http://schemas.openxmlformats.org/officeDocument/2006/relationships/chart" Target="../charts/chart44.xml"/></Relationships>
</file>

<file path=xl/drawings/_rels/drawing43.xml.rels><?xml version="1.0" encoding="UTF-8" standalone="yes"?>
<Relationships xmlns="http://schemas.openxmlformats.org/package/2006/relationships"><Relationship Id="rId1" Type="http://schemas.openxmlformats.org/officeDocument/2006/relationships/chart" Target="../charts/chart45.xml"/></Relationships>
</file>

<file path=xl/drawings/_rels/drawing44.xml.rels><?xml version="1.0" encoding="UTF-8" standalone="yes"?>
<Relationships xmlns="http://schemas.openxmlformats.org/package/2006/relationships"><Relationship Id="rId1" Type="http://schemas.openxmlformats.org/officeDocument/2006/relationships/chart" Target="../charts/chart46.xml"/></Relationships>
</file>

<file path=xl/drawings/_rels/drawing45.xml.rels><?xml version="1.0" encoding="UTF-8" standalone="yes"?>
<Relationships xmlns="http://schemas.openxmlformats.org/package/2006/relationships"><Relationship Id="rId1" Type="http://schemas.openxmlformats.org/officeDocument/2006/relationships/chart" Target="../charts/chart47.xml"/></Relationships>
</file>

<file path=xl/drawings/_rels/drawing46.xml.rels><?xml version="1.0" encoding="UTF-8" standalone="yes"?>
<Relationships xmlns="http://schemas.openxmlformats.org/package/2006/relationships"><Relationship Id="rId1" Type="http://schemas.openxmlformats.org/officeDocument/2006/relationships/chart" Target="../charts/chart48.xml"/></Relationships>
</file>

<file path=xl/drawings/_rels/drawing47.xml.rels><?xml version="1.0" encoding="UTF-8" standalone="yes"?>
<Relationships xmlns="http://schemas.openxmlformats.org/package/2006/relationships"><Relationship Id="rId1" Type="http://schemas.openxmlformats.org/officeDocument/2006/relationships/chart" Target="../charts/chart49.xml"/></Relationships>
</file>

<file path=xl/drawings/_rels/drawing48.xml.rels><?xml version="1.0" encoding="UTF-8" standalone="yes"?>
<Relationships xmlns="http://schemas.openxmlformats.org/package/2006/relationships"><Relationship Id="rId1" Type="http://schemas.openxmlformats.org/officeDocument/2006/relationships/chart" Target="../charts/chart50.xml"/></Relationships>
</file>

<file path=xl/drawings/_rels/drawing49.xml.rels><?xml version="1.0" encoding="UTF-8" standalone="yes"?>
<Relationships xmlns="http://schemas.openxmlformats.org/package/2006/relationships"><Relationship Id="rId1" Type="http://schemas.openxmlformats.org/officeDocument/2006/relationships/chart" Target="../charts/chart51.xml"/></Relationships>
</file>

<file path=xl/drawings/drawing1.xml><?xml version="1.0" encoding="utf-8"?>
<xdr:wsDr xmlns:xdr="http://schemas.openxmlformats.org/drawingml/2006/spreadsheetDrawing" xmlns:a="http://schemas.openxmlformats.org/drawingml/2006/main">
  <xdr:absoluteAnchor>
    <xdr:pos x="0" y="0"/>
    <xdr:ext cx="9271000" cy="6041571"/>
    <xdr:graphicFrame macro="">
      <xdr:nvGraphicFramePr>
        <xdr:cNvPr id="2" name="Diagram 1">
          <a:extLst>
            <a:ext uri="{FF2B5EF4-FFF2-40B4-BE49-F238E27FC236}">
              <a16:creationId xmlns:a16="http://schemas.microsoft.com/office/drawing/2014/main" id="{C484E756-B52D-076D-F699-F2AB88FC3766}"/>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xml><?xml version="1.0" encoding="utf-8"?>
<xdr:wsDr xmlns:xdr="http://schemas.openxmlformats.org/drawingml/2006/spreadsheetDrawing" xmlns:a="http://schemas.openxmlformats.org/drawingml/2006/main">
  <xdr:absoluteAnchor>
    <xdr:pos x="0" y="0"/>
    <xdr:ext cx="9271000" cy="6041571"/>
    <xdr:graphicFrame macro="">
      <xdr:nvGraphicFramePr>
        <xdr:cNvPr id="2" name="Diagram 1">
          <a:extLst>
            <a:ext uri="{FF2B5EF4-FFF2-40B4-BE49-F238E27FC236}">
              <a16:creationId xmlns:a16="http://schemas.microsoft.com/office/drawing/2014/main" id="{7D7BDB94-3D6B-941C-B44B-7274CC73A6E3}"/>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3.xml><?xml version="1.0" encoding="utf-8"?>
<xdr:wsDr xmlns:xdr="http://schemas.openxmlformats.org/drawingml/2006/spreadsheetDrawing" xmlns:a="http://schemas.openxmlformats.org/drawingml/2006/main">
  <xdr:absoluteAnchor>
    <xdr:pos x="0" y="0"/>
    <xdr:ext cx="9271000" cy="6041571"/>
    <xdr:graphicFrame macro="">
      <xdr:nvGraphicFramePr>
        <xdr:cNvPr id="2" name="Diagram 1">
          <a:extLst>
            <a:ext uri="{FF2B5EF4-FFF2-40B4-BE49-F238E27FC236}">
              <a16:creationId xmlns:a16="http://schemas.microsoft.com/office/drawing/2014/main" id="{91F0B47B-BB71-DF45-5B81-E560D4FBAD7A}"/>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4.xml><?xml version="1.0" encoding="utf-8"?>
<xdr:wsDr xmlns:xdr="http://schemas.openxmlformats.org/drawingml/2006/spreadsheetDrawing" xmlns:a="http://schemas.openxmlformats.org/drawingml/2006/main">
  <xdr:absoluteAnchor>
    <xdr:pos x="0" y="0"/>
    <xdr:ext cx="9271000" cy="6041571"/>
    <xdr:graphicFrame macro="">
      <xdr:nvGraphicFramePr>
        <xdr:cNvPr id="2" name="Diagram 1">
          <a:extLst>
            <a:ext uri="{FF2B5EF4-FFF2-40B4-BE49-F238E27FC236}">
              <a16:creationId xmlns:a16="http://schemas.microsoft.com/office/drawing/2014/main" id="{D5149AE0-2281-66C8-4BB2-A47C021E2C65}"/>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5.xml><?xml version="1.0" encoding="utf-8"?>
<xdr:wsDr xmlns:xdr="http://schemas.openxmlformats.org/drawingml/2006/spreadsheetDrawing" xmlns:a="http://schemas.openxmlformats.org/drawingml/2006/main">
  <xdr:absoluteAnchor>
    <xdr:pos x="0" y="0"/>
    <xdr:ext cx="9271000" cy="6041571"/>
    <xdr:graphicFrame macro="">
      <xdr:nvGraphicFramePr>
        <xdr:cNvPr id="2" name="Diagram 1">
          <a:extLst>
            <a:ext uri="{FF2B5EF4-FFF2-40B4-BE49-F238E27FC236}">
              <a16:creationId xmlns:a16="http://schemas.microsoft.com/office/drawing/2014/main" id="{B28C8747-2D7E-0033-0D98-22E83B8A4111}"/>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6.xml><?xml version="1.0" encoding="utf-8"?>
<xdr:wsDr xmlns:xdr="http://schemas.openxmlformats.org/drawingml/2006/spreadsheetDrawing" xmlns:a="http://schemas.openxmlformats.org/drawingml/2006/main">
  <xdr:absoluteAnchor>
    <xdr:pos x="0" y="0"/>
    <xdr:ext cx="9271000" cy="6041571"/>
    <xdr:graphicFrame macro="">
      <xdr:nvGraphicFramePr>
        <xdr:cNvPr id="2" name="Diagram 1">
          <a:extLst>
            <a:ext uri="{FF2B5EF4-FFF2-40B4-BE49-F238E27FC236}">
              <a16:creationId xmlns:a16="http://schemas.microsoft.com/office/drawing/2014/main" id="{9D5491AD-65B6-3285-0F50-396796F3463F}"/>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7.xml><?xml version="1.0" encoding="utf-8"?>
<xdr:wsDr xmlns:xdr="http://schemas.openxmlformats.org/drawingml/2006/spreadsheetDrawing" xmlns:a="http://schemas.openxmlformats.org/drawingml/2006/main">
  <xdr:absoluteAnchor>
    <xdr:pos x="0" y="0"/>
    <xdr:ext cx="9271000" cy="6041571"/>
    <xdr:graphicFrame macro="">
      <xdr:nvGraphicFramePr>
        <xdr:cNvPr id="2" name="Diagram 1">
          <a:extLst>
            <a:ext uri="{FF2B5EF4-FFF2-40B4-BE49-F238E27FC236}">
              <a16:creationId xmlns:a16="http://schemas.microsoft.com/office/drawing/2014/main" id="{45724CFE-2C1E-4744-3357-3ADF0186955B}"/>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8.xml><?xml version="1.0" encoding="utf-8"?>
<xdr:wsDr xmlns:xdr="http://schemas.openxmlformats.org/drawingml/2006/spreadsheetDrawing" xmlns:a="http://schemas.openxmlformats.org/drawingml/2006/main">
  <xdr:absoluteAnchor>
    <xdr:pos x="0" y="0"/>
    <xdr:ext cx="9271000" cy="6041571"/>
    <xdr:graphicFrame macro="">
      <xdr:nvGraphicFramePr>
        <xdr:cNvPr id="2" name="Diagram 1">
          <a:extLst>
            <a:ext uri="{FF2B5EF4-FFF2-40B4-BE49-F238E27FC236}">
              <a16:creationId xmlns:a16="http://schemas.microsoft.com/office/drawing/2014/main" id="{7998725B-5F7D-A26F-4DCA-6EFEB4405037}"/>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9.xml><?xml version="1.0" encoding="utf-8"?>
<xdr:wsDr xmlns:xdr="http://schemas.openxmlformats.org/drawingml/2006/spreadsheetDrawing" xmlns:a="http://schemas.openxmlformats.org/drawingml/2006/main">
  <xdr:absoluteAnchor>
    <xdr:pos x="0" y="0"/>
    <xdr:ext cx="9271000" cy="6041571"/>
    <xdr:graphicFrame macro="">
      <xdr:nvGraphicFramePr>
        <xdr:cNvPr id="2" name="Diagram 1">
          <a:extLst>
            <a:ext uri="{FF2B5EF4-FFF2-40B4-BE49-F238E27FC236}">
              <a16:creationId xmlns:a16="http://schemas.microsoft.com/office/drawing/2014/main" id="{8D58456E-8E6D-A079-74AA-8C79E0F88BF7}"/>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0.xml><?xml version="1.0" encoding="utf-8"?>
<xdr:wsDr xmlns:xdr="http://schemas.openxmlformats.org/drawingml/2006/spreadsheetDrawing" xmlns:a="http://schemas.openxmlformats.org/drawingml/2006/main">
  <xdr:absoluteAnchor>
    <xdr:pos x="0" y="0"/>
    <xdr:ext cx="9271000" cy="6041571"/>
    <xdr:graphicFrame macro="">
      <xdr:nvGraphicFramePr>
        <xdr:cNvPr id="2" name="Diagram 1">
          <a:extLst>
            <a:ext uri="{FF2B5EF4-FFF2-40B4-BE49-F238E27FC236}">
              <a16:creationId xmlns:a16="http://schemas.microsoft.com/office/drawing/2014/main" id="{A1333922-83F1-CDF0-67C2-C2A682C7C751}"/>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1.xml><?xml version="1.0" encoding="utf-8"?>
<xdr:wsDr xmlns:xdr="http://schemas.openxmlformats.org/drawingml/2006/spreadsheetDrawing" xmlns:a="http://schemas.openxmlformats.org/drawingml/2006/main">
  <xdr:absoluteAnchor>
    <xdr:pos x="0" y="0"/>
    <xdr:ext cx="9271000" cy="6041571"/>
    <xdr:graphicFrame macro="">
      <xdr:nvGraphicFramePr>
        <xdr:cNvPr id="2" name="Diagram 1">
          <a:extLst>
            <a:ext uri="{FF2B5EF4-FFF2-40B4-BE49-F238E27FC236}">
              <a16:creationId xmlns:a16="http://schemas.microsoft.com/office/drawing/2014/main" id="{4D43BD02-0BBF-3365-B8CD-B248AAFF7C23}"/>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2.xml><?xml version="1.0" encoding="utf-8"?>
<c:userShapes xmlns:c="http://schemas.openxmlformats.org/drawingml/2006/chart">
  <cdr:relSizeAnchor xmlns:cdr="http://schemas.openxmlformats.org/drawingml/2006/chartDrawing">
    <cdr:from>
      <cdr:x>0.5636</cdr:x>
      <cdr:y>0.02402</cdr:y>
    </cdr:from>
    <cdr:to>
      <cdr:x>0.56686</cdr:x>
      <cdr:y>0.92292</cdr:y>
    </cdr:to>
    <cdr:cxnSp macro="">
      <cdr:nvCxnSpPr>
        <cdr:cNvPr id="3" name="Rak koppling 2">
          <a:extLst xmlns:a="http://schemas.openxmlformats.org/drawingml/2006/main">
            <a:ext uri="{FF2B5EF4-FFF2-40B4-BE49-F238E27FC236}">
              <a16:creationId xmlns:a16="http://schemas.microsoft.com/office/drawing/2014/main" id="{AD706DAB-F261-B41D-4503-967B878150D9}"/>
            </a:ext>
          </a:extLst>
        </cdr:cNvPr>
        <cdr:cNvCxnSpPr/>
      </cdr:nvCxnSpPr>
      <cdr:spPr>
        <a:xfrm xmlns:a="http://schemas.openxmlformats.org/drawingml/2006/main" flipV="1">
          <a:off x="5225143" y="145143"/>
          <a:ext cx="30238" cy="5430762"/>
        </a:xfrm>
        <a:prstGeom xmlns:a="http://schemas.openxmlformats.org/drawingml/2006/main" prst="line">
          <a:avLst/>
        </a:prstGeom>
        <a:ln xmlns:a="http://schemas.openxmlformats.org/drawingml/2006/main" w="19050">
          <a:solidFill>
            <a:schemeClr val="tx1"/>
          </a:solidFill>
          <a:prstDash val="dash"/>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0.62158</cdr:x>
      <cdr:y>0.82182</cdr:y>
    </cdr:from>
    <cdr:to>
      <cdr:x>0.93017</cdr:x>
      <cdr:y>0.87154</cdr:y>
    </cdr:to>
    <cdr:sp macro="" textlink="">
      <cdr:nvSpPr>
        <cdr:cNvPr id="4" name="textruta 3">
          <a:extLst xmlns:a="http://schemas.openxmlformats.org/drawingml/2006/main">
            <a:ext uri="{FF2B5EF4-FFF2-40B4-BE49-F238E27FC236}">
              <a16:creationId xmlns:a16="http://schemas.microsoft.com/office/drawing/2014/main" id="{91286FD2-EB94-C0FB-2DA6-1B7CE6F10EB9}"/>
            </a:ext>
          </a:extLst>
        </cdr:cNvPr>
        <cdr:cNvSpPr txBox="1"/>
      </cdr:nvSpPr>
      <cdr:spPr>
        <a:xfrm xmlns:a="http://schemas.openxmlformats.org/drawingml/2006/main">
          <a:off x="5762683" y="4965095"/>
          <a:ext cx="2860938" cy="300358"/>
        </a:xfrm>
        <a:prstGeom xmlns:a="http://schemas.openxmlformats.org/drawingml/2006/main" prst="rect">
          <a:avLst/>
        </a:prstGeom>
        <a:solidFill xmlns:a="http://schemas.openxmlformats.org/drawingml/2006/main">
          <a:schemeClr val="bg1"/>
        </a:solidFill>
        <a:ln xmlns:a="http://schemas.openxmlformats.org/drawingml/2006/main">
          <a:solidFill>
            <a:schemeClr val="tx1"/>
          </a:solidFill>
          <a:prstDash val="dash"/>
        </a:ln>
      </cdr:spPr>
      <cdr:txBody>
        <a:bodyPr xmlns:a="http://schemas.openxmlformats.org/drawingml/2006/main" vertOverflow="clip" wrap="square" rtlCol="0"/>
        <a:lstStyle xmlns:a="http://schemas.openxmlformats.org/drawingml/2006/main"/>
        <a:p xmlns:a="http://schemas.openxmlformats.org/drawingml/2006/main">
          <a:pPr algn="ctr"/>
          <a:r>
            <a:rPr lang="sv-SE" sz="1100" b="1" kern="1200"/>
            <a:t>Födelseland utrikes</a:t>
          </a:r>
        </a:p>
      </cdr:txBody>
    </cdr:sp>
  </cdr:relSizeAnchor>
</c:userShapes>
</file>

<file path=xl/drawings/drawing13.xml><?xml version="1.0" encoding="utf-8"?>
<xdr:wsDr xmlns:xdr="http://schemas.openxmlformats.org/drawingml/2006/spreadsheetDrawing" xmlns:a="http://schemas.openxmlformats.org/drawingml/2006/main">
  <xdr:absoluteAnchor>
    <xdr:pos x="0" y="0"/>
    <xdr:ext cx="9271000" cy="6041571"/>
    <xdr:graphicFrame macro="">
      <xdr:nvGraphicFramePr>
        <xdr:cNvPr id="2" name="Diagram 1">
          <a:extLst>
            <a:ext uri="{FF2B5EF4-FFF2-40B4-BE49-F238E27FC236}">
              <a16:creationId xmlns:a16="http://schemas.microsoft.com/office/drawing/2014/main" id="{DC52B6E2-00D9-83A5-4A5B-F687FDDC4DB5}"/>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4.xml><?xml version="1.0" encoding="utf-8"?>
<xdr:wsDr xmlns:xdr="http://schemas.openxmlformats.org/drawingml/2006/spreadsheetDrawing" xmlns:a="http://schemas.openxmlformats.org/drawingml/2006/main">
  <xdr:absoluteAnchor>
    <xdr:pos x="0" y="0"/>
    <xdr:ext cx="9271000" cy="6041571"/>
    <xdr:graphicFrame macro="">
      <xdr:nvGraphicFramePr>
        <xdr:cNvPr id="2" name="Diagram 1">
          <a:extLst>
            <a:ext uri="{FF2B5EF4-FFF2-40B4-BE49-F238E27FC236}">
              <a16:creationId xmlns:a16="http://schemas.microsoft.com/office/drawing/2014/main" id="{93337A49-585D-ACD4-E0AF-61183CC961E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5.xml><?xml version="1.0" encoding="utf-8"?>
<xdr:wsDr xmlns:xdr="http://schemas.openxmlformats.org/drawingml/2006/spreadsheetDrawing" xmlns:a="http://schemas.openxmlformats.org/drawingml/2006/main">
  <xdr:absoluteAnchor>
    <xdr:pos x="0" y="0"/>
    <xdr:ext cx="9271000" cy="6041571"/>
    <xdr:graphicFrame macro="">
      <xdr:nvGraphicFramePr>
        <xdr:cNvPr id="2" name="Diagram 1">
          <a:extLst>
            <a:ext uri="{FF2B5EF4-FFF2-40B4-BE49-F238E27FC236}">
              <a16:creationId xmlns:a16="http://schemas.microsoft.com/office/drawing/2014/main" id="{8E2D74AF-57B8-705E-EE1C-2F8211778192}"/>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6.xml><?xml version="1.0" encoding="utf-8"?>
<xdr:wsDr xmlns:xdr="http://schemas.openxmlformats.org/drawingml/2006/spreadsheetDrawing" xmlns:a="http://schemas.openxmlformats.org/drawingml/2006/main">
  <xdr:absoluteAnchor>
    <xdr:pos x="0" y="0"/>
    <xdr:ext cx="9271000" cy="6041571"/>
    <xdr:graphicFrame macro="">
      <xdr:nvGraphicFramePr>
        <xdr:cNvPr id="2" name="Diagram 1">
          <a:extLst>
            <a:ext uri="{FF2B5EF4-FFF2-40B4-BE49-F238E27FC236}">
              <a16:creationId xmlns:a16="http://schemas.microsoft.com/office/drawing/2014/main" id="{FEE31794-542B-2608-7D2D-C7A07E972668}"/>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7.xml><?xml version="1.0" encoding="utf-8"?>
<xdr:wsDr xmlns:xdr="http://schemas.openxmlformats.org/drawingml/2006/spreadsheetDrawing" xmlns:a="http://schemas.openxmlformats.org/drawingml/2006/main">
  <xdr:absoluteAnchor>
    <xdr:pos x="0" y="0"/>
    <xdr:ext cx="9271000" cy="6041571"/>
    <xdr:graphicFrame macro="">
      <xdr:nvGraphicFramePr>
        <xdr:cNvPr id="2" name="Diagram 1">
          <a:extLst>
            <a:ext uri="{FF2B5EF4-FFF2-40B4-BE49-F238E27FC236}">
              <a16:creationId xmlns:a16="http://schemas.microsoft.com/office/drawing/2014/main" id="{BE58D9E3-169D-9A15-543C-82309293603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8.xml><?xml version="1.0" encoding="utf-8"?>
<xdr:wsDr xmlns:xdr="http://schemas.openxmlformats.org/drawingml/2006/spreadsheetDrawing" xmlns:a="http://schemas.openxmlformats.org/drawingml/2006/main">
  <xdr:absoluteAnchor>
    <xdr:pos x="0" y="0"/>
    <xdr:ext cx="9271000" cy="6041571"/>
    <xdr:graphicFrame macro="">
      <xdr:nvGraphicFramePr>
        <xdr:cNvPr id="2" name="Diagram 1">
          <a:extLst>
            <a:ext uri="{FF2B5EF4-FFF2-40B4-BE49-F238E27FC236}">
              <a16:creationId xmlns:a16="http://schemas.microsoft.com/office/drawing/2014/main" id="{296AB1E4-E5CB-5404-2229-63618BD8DD37}"/>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9.xml><?xml version="1.0" encoding="utf-8"?>
<xdr:wsDr xmlns:xdr="http://schemas.openxmlformats.org/drawingml/2006/spreadsheetDrawing" xmlns:a="http://schemas.openxmlformats.org/drawingml/2006/main">
  <xdr:twoCellAnchor>
    <xdr:from>
      <xdr:col>1</xdr:col>
      <xdr:colOff>0</xdr:colOff>
      <xdr:row>32</xdr:row>
      <xdr:rowOff>142874</xdr:rowOff>
    </xdr:from>
    <xdr:to>
      <xdr:col>3</xdr:col>
      <xdr:colOff>849825</xdr:colOff>
      <xdr:row>58</xdr:row>
      <xdr:rowOff>133349</xdr:rowOff>
    </xdr:to>
    <xdr:graphicFrame macro="">
      <xdr:nvGraphicFramePr>
        <xdr:cNvPr id="2" name="XL_Chart_Obj_Dia_17">
          <a:extLst>
            <a:ext uri="{FF2B5EF4-FFF2-40B4-BE49-F238E27FC236}">
              <a16:creationId xmlns:a16="http://schemas.microsoft.com/office/drawing/2014/main" id="{10AC9F87-B1FF-3511-8B7F-CD467C2F442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0</xdr:colOff>
      <xdr:row>29</xdr:row>
      <xdr:rowOff>0</xdr:rowOff>
    </xdr:from>
    <xdr:to>
      <xdr:col>3</xdr:col>
      <xdr:colOff>849825</xdr:colOff>
      <xdr:row>31</xdr:row>
      <xdr:rowOff>0</xdr:rowOff>
    </xdr:to>
    <xdr:sp macro="" textlink="">
      <xdr:nvSpPr>
        <xdr:cNvPr id="4" name="Rektangel 3">
          <a:extLst>
            <a:ext uri="{FF2B5EF4-FFF2-40B4-BE49-F238E27FC236}">
              <a16:creationId xmlns:a16="http://schemas.microsoft.com/office/drawing/2014/main" id="{F0DFB077-A4C0-4513-BDAA-69BC5CC98725}"/>
            </a:ext>
          </a:extLst>
        </xdr:cNvPr>
        <xdr:cNvSpPr/>
      </xdr:nvSpPr>
      <xdr:spPr>
        <a:xfrm>
          <a:off x="1714500" y="5133975"/>
          <a:ext cx="4536000" cy="381000"/>
        </a:xfrm>
        <a:prstGeom prst="rect">
          <a:avLst/>
        </a:prstGeom>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sv-SE" sz="1100"/>
            <a:t>Mätsticka (12,6 cm i Excel) </a:t>
          </a:r>
        </a:p>
      </xdr:txBody>
    </xdr:sp>
    <xdr:clientData/>
  </xdr:twoCellAnchor>
</xdr:wsDr>
</file>

<file path=xl/drawings/drawing20.xml><?xml version="1.0" encoding="utf-8"?>
<xdr:wsDr xmlns:xdr="http://schemas.openxmlformats.org/drawingml/2006/spreadsheetDrawing" xmlns:a="http://schemas.openxmlformats.org/drawingml/2006/main">
  <xdr:absoluteAnchor>
    <xdr:pos x="0" y="0"/>
    <xdr:ext cx="9271000" cy="6041571"/>
    <xdr:graphicFrame macro="">
      <xdr:nvGraphicFramePr>
        <xdr:cNvPr id="2" name="Diagram 1">
          <a:extLst>
            <a:ext uri="{FF2B5EF4-FFF2-40B4-BE49-F238E27FC236}">
              <a16:creationId xmlns:a16="http://schemas.microsoft.com/office/drawing/2014/main" id="{E9921638-16EE-D6AE-D8E9-0560EE469C45}"/>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1.xml><?xml version="1.0" encoding="utf-8"?>
<xdr:wsDr xmlns:xdr="http://schemas.openxmlformats.org/drawingml/2006/spreadsheetDrawing" xmlns:a="http://schemas.openxmlformats.org/drawingml/2006/main">
  <xdr:absoluteAnchor>
    <xdr:pos x="0" y="0"/>
    <xdr:ext cx="9271000" cy="6041571"/>
    <xdr:graphicFrame macro="">
      <xdr:nvGraphicFramePr>
        <xdr:cNvPr id="2" name="Diagram 1">
          <a:extLst>
            <a:ext uri="{FF2B5EF4-FFF2-40B4-BE49-F238E27FC236}">
              <a16:creationId xmlns:a16="http://schemas.microsoft.com/office/drawing/2014/main" id="{9796EEBF-D39B-94F5-2BCE-5A254B6A8538}"/>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2.xml><?xml version="1.0" encoding="utf-8"?>
<xdr:wsDr xmlns:xdr="http://schemas.openxmlformats.org/drawingml/2006/spreadsheetDrawing" xmlns:a="http://schemas.openxmlformats.org/drawingml/2006/main">
  <xdr:absoluteAnchor>
    <xdr:pos x="0" y="0"/>
    <xdr:ext cx="9271000" cy="6041571"/>
    <xdr:graphicFrame macro="">
      <xdr:nvGraphicFramePr>
        <xdr:cNvPr id="2" name="Diagram 1">
          <a:extLst>
            <a:ext uri="{FF2B5EF4-FFF2-40B4-BE49-F238E27FC236}">
              <a16:creationId xmlns:a16="http://schemas.microsoft.com/office/drawing/2014/main" id="{DC766941-FA18-B7D1-B87B-7C0F25D6922A}"/>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3.xml><?xml version="1.0" encoding="utf-8"?>
<xdr:wsDr xmlns:xdr="http://schemas.openxmlformats.org/drawingml/2006/spreadsheetDrawing" xmlns:a="http://schemas.openxmlformats.org/drawingml/2006/main">
  <xdr:absoluteAnchor>
    <xdr:pos x="0" y="0"/>
    <xdr:ext cx="9271000" cy="6041571"/>
    <xdr:graphicFrame macro="">
      <xdr:nvGraphicFramePr>
        <xdr:cNvPr id="2" name="Diagram 1">
          <a:extLst>
            <a:ext uri="{FF2B5EF4-FFF2-40B4-BE49-F238E27FC236}">
              <a16:creationId xmlns:a16="http://schemas.microsoft.com/office/drawing/2014/main" id="{89E2373F-5CC3-6A7D-2079-CEF932E2872B}"/>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4.xml><?xml version="1.0" encoding="utf-8"?>
<xdr:wsDr xmlns:xdr="http://schemas.openxmlformats.org/drawingml/2006/spreadsheetDrawing" xmlns:a="http://schemas.openxmlformats.org/drawingml/2006/main">
  <xdr:absoluteAnchor>
    <xdr:pos x="0" y="0"/>
    <xdr:ext cx="9271000" cy="6041571"/>
    <xdr:graphicFrame macro="">
      <xdr:nvGraphicFramePr>
        <xdr:cNvPr id="2" name="Diagram 1">
          <a:extLst>
            <a:ext uri="{FF2B5EF4-FFF2-40B4-BE49-F238E27FC236}">
              <a16:creationId xmlns:a16="http://schemas.microsoft.com/office/drawing/2014/main" id="{026ECED6-A138-ADE0-4E3D-D4119644F1C8}"/>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5.xml><?xml version="1.0" encoding="utf-8"?>
<xdr:wsDr xmlns:xdr="http://schemas.openxmlformats.org/drawingml/2006/spreadsheetDrawing" xmlns:a="http://schemas.openxmlformats.org/drawingml/2006/main">
  <xdr:absoluteAnchor>
    <xdr:pos x="0" y="0"/>
    <xdr:ext cx="9271000" cy="6041571"/>
    <xdr:graphicFrame macro="">
      <xdr:nvGraphicFramePr>
        <xdr:cNvPr id="2" name="Diagram 1">
          <a:extLst>
            <a:ext uri="{FF2B5EF4-FFF2-40B4-BE49-F238E27FC236}">
              <a16:creationId xmlns:a16="http://schemas.microsoft.com/office/drawing/2014/main" id="{AD68D824-D861-9CC2-9FBB-14B245115E66}"/>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6.xml><?xml version="1.0" encoding="utf-8"?>
<xdr:wsDr xmlns:xdr="http://schemas.openxmlformats.org/drawingml/2006/spreadsheetDrawing" xmlns:a="http://schemas.openxmlformats.org/drawingml/2006/main">
  <xdr:absoluteAnchor>
    <xdr:pos x="0" y="0"/>
    <xdr:ext cx="9271000" cy="6041571"/>
    <xdr:graphicFrame macro="">
      <xdr:nvGraphicFramePr>
        <xdr:cNvPr id="2" name="Diagram 1">
          <a:extLst>
            <a:ext uri="{FF2B5EF4-FFF2-40B4-BE49-F238E27FC236}">
              <a16:creationId xmlns:a16="http://schemas.microsoft.com/office/drawing/2014/main" id="{ACCB69C2-DBC7-F877-DF53-782F8B13AA99}"/>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7.xml><?xml version="1.0" encoding="utf-8"?>
<xdr:wsDr xmlns:xdr="http://schemas.openxmlformats.org/drawingml/2006/spreadsheetDrawing" xmlns:a="http://schemas.openxmlformats.org/drawingml/2006/main">
  <xdr:absoluteAnchor>
    <xdr:pos x="0" y="0"/>
    <xdr:ext cx="9271000" cy="6041571"/>
    <xdr:graphicFrame macro="">
      <xdr:nvGraphicFramePr>
        <xdr:cNvPr id="2" name="Diagram 1">
          <a:extLst>
            <a:ext uri="{FF2B5EF4-FFF2-40B4-BE49-F238E27FC236}">
              <a16:creationId xmlns:a16="http://schemas.microsoft.com/office/drawing/2014/main" id="{52257B85-11AD-D673-EBD3-F85174BFDA0F}"/>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8.xml><?xml version="1.0" encoding="utf-8"?>
<xdr:wsDr xmlns:xdr="http://schemas.openxmlformats.org/drawingml/2006/spreadsheetDrawing" xmlns:a="http://schemas.openxmlformats.org/drawingml/2006/main">
  <xdr:absoluteAnchor>
    <xdr:pos x="0" y="0"/>
    <xdr:ext cx="9271000" cy="6041571"/>
    <xdr:graphicFrame macro="">
      <xdr:nvGraphicFramePr>
        <xdr:cNvPr id="2" name="Diagram 1">
          <a:extLst>
            <a:ext uri="{FF2B5EF4-FFF2-40B4-BE49-F238E27FC236}">
              <a16:creationId xmlns:a16="http://schemas.microsoft.com/office/drawing/2014/main" id="{C0D500B0-7CB6-2406-0E0B-F7FEBEE57394}"/>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9.xml><?xml version="1.0" encoding="utf-8"?>
<c:userShapes xmlns:c="http://schemas.openxmlformats.org/drawingml/2006/chart">
  <cdr:relSizeAnchor xmlns:cdr="http://schemas.openxmlformats.org/drawingml/2006/chartDrawing">
    <cdr:from>
      <cdr:x>0.55682</cdr:x>
      <cdr:y>0.04058</cdr:y>
    </cdr:from>
    <cdr:to>
      <cdr:x>0.655</cdr:x>
      <cdr:y>0.19084</cdr:y>
    </cdr:to>
    <cdr:sp macro="" textlink="">
      <cdr:nvSpPr>
        <cdr:cNvPr id="2" name="textruta 1">
          <a:extLst xmlns:a="http://schemas.openxmlformats.org/drawingml/2006/main">
            <a:ext uri="{FF2B5EF4-FFF2-40B4-BE49-F238E27FC236}">
              <a16:creationId xmlns:a16="http://schemas.microsoft.com/office/drawing/2014/main" id="{9852246E-210D-4CAD-A752-069DEFB60005}"/>
            </a:ext>
          </a:extLst>
        </cdr:cNvPr>
        <cdr:cNvSpPr txBox="1"/>
      </cdr:nvSpPr>
      <cdr:spPr>
        <a:xfrm xmlns:a="http://schemas.openxmlformats.org/drawingml/2006/main">
          <a:off x="5185833" y="246944"/>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sv-SE" sz="1100"/>
        </a:p>
      </cdr:txBody>
    </cdr:sp>
  </cdr:relSizeAnchor>
</c:userShapes>
</file>

<file path=xl/drawings/drawing30.xml><?xml version="1.0" encoding="utf-8"?>
<xdr:wsDr xmlns:xdr="http://schemas.openxmlformats.org/drawingml/2006/spreadsheetDrawing" xmlns:a="http://schemas.openxmlformats.org/drawingml/2006/main">
  <xdr:absoluteAnchor>
    <xdr:pos x="0" y="0"/>
    <xdr:ext cx="9271000" cy="6041571"/>
    <xdr:graphicFrame macro="">
      <xdr:nvGraphicFramePr>
        <xdr:cNvPr id="2" name="Diagram 1">
          <a:extLst>
            <a:ext uri="{FF2B5EF4-FFF2-40B4-BE49-F238E27FC236}">
              <a16:creationId xmlns:a16="http://schemas.microsoft.com/office/drawing/2014/main" id="{43A032FC-C9ED-AF82-37C0-095620F92A46}"/>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31.xml><?xml version="1.0" encoding="utf-8"?>
<xdr:wsDr xmlns:xdr="http://schemas.openxmlformats.org/drawingml/2006/spreadsheetDrawing" xmlns:a="http://schemas.openxmlformats.org/drawingml/2006/main">
  <xdr:absoluteAnchor>
    <xdr:pos x="0" y="0"/>
    <xdr:ext cx="9271000" cy="6041571"/>
    <xdr:graphicFrame macro="">
      <xdr:nvGraphicFramePr>
        <xdr:cNvPr id="2" name="Diagram 1">
          <a:extLst>
            <a:ext uri="{FF2B5EF4-FFF2-40B4-BE49-F238E27FC236}">
              <a16:creationId xmlns:a16="http://schemas.microsoft.com/office/drawing/2014/main" id="{D2126E9D-D152-76CB-5A59-227B1CBF1EB7}"/>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32.xml><?xml version="1.0" encoding="utf-8"?>
<xdr:wsDr xmlns:xdr="http://schemas.openxmlformats.org/drawingml/2006/spreadsheetDrawing" xmlns:a="http://schemas.openxmlformats.org/drawingml/2006/main">
  <xdr:absoluteAnchor>
    <xdr:pos x="0" y="0"/>
    <xdr:ext cx="9271000" cy="6041571"/>
    <xdr:graphicFrame macro="">
      <xdr:nvGraphicFramePr>
        <xdr:cNvPr id="2" name="Diagram 1">
          <a:extLst>
            <a:ext uri="{FF2B5EF4-FFF2-40B4-BE49-F238E27FC236}">
              <a16:creationId xmlns:a16="http://schemas.microsoft.com/office/drawing/2014/main" id="{2068826D-E128-5588-5557-6C6F317ED95C}"/>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33.xml><?xml version="1.0" encoding="utf-8"?>
<xdr:wsDr xmlns:xdr="http://schemas.openxmlformats.org/drawingml/2006/spreadsheetDrawing" xmlns:a="http://schemas.openxmlformats.org/drawingml/2006/main">
  <xdr:twoCellAnchor>
    <xdr:from>
      <xdr:col>30</xdr:col>
      <xdr:colOff>361950</xdr:colOff>
      <xdr:row>12</xdr:row>
      <xdr:rowOff>95250</xdr:rowOff>
    </xdr:from>
    <xdr:to>
      <xdr:col>39</xdr:col>
      <xdr:colOff>273050</xdr:colOff>
      <xdr:row>34</xdr:row>
      <xdr:rowOff>95250</xdr:rowOff>
    </xdr:to>
    <xdr:graphicFrame macro="">
      <xdr:nvGraphicFramePr>
        <xdr:cNvPr id="2" name="1948,5159">
          <a:extLst>
            <a:ext uri="{FF2B5EF4-FFF2-40B4-BE49-F238E27FC236}">
              <a16:creationId xmlns:a16="http://schemas.microsoft.com/office/drawing/2014/main" id="{9A55654B-FC4A-41E0-9132-427E9FCAA83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30</xdr:col>
      <xdr:colOff>361950</xdr:colOff>
      <xdr:row>12</xdr:row>
      <xdr:rowOff>95250</xdr:rowOff>
    </xdr:from>
    <xdr:to>
      <xdr:col>39</xdr:col>
      <xdr:colOff>273050</xdr:colOff>
      <xdr:row>34</xdr:row>
      <xdr:rowOff>95250</xdr:rowOff>
    </xdr:to>
    <xdr:graphicFrame macro="">
      <xdr:nvGraphicFramePr>
        <xdr:cNvPr id="3" name="1948,5159">
          <a:extLst>
            <a:ext uri="{FF2B5EF4-FFF2-40B4-BE49-F238E27FC236}">
              <a16:creationId xmlns:a16="http://schemas.microsoft.com/office/drawing/2014/main" id="{464FD9E5-EBD8-4E29-AF32-9A69AC73B6D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30</xdr:col>
      <xdr:colOff>361950</xdr:colOff>
      <xdr:row>12</xdr:row>
      <xdr:rowOff>95250</xdr:rowOff>
    </xdr:from>
    <xdr:to>
      <xdr:col>39</xdr:col>
      <xdr:colOff>273050</xdr:colOff>
      <xdr:row>34</xdr:row>
      <xdr:rowOff>95250</xdr:rowOff>
    </xdr:to>
    <xdr:graphicFrame macro="">
      <xdr:nvGraphicFramePr>
        <xdr:cNvPr id="4" name="1948,5159">
          <a:extLst>
            <a:ext uri="{FF2B5EF4-FFF2-40B4-BE49-F238E27FC236}">
              <a16:creationId xmlns:a16="http://schemas.microsoft.com/office/drawing/2014/main" id="{9511330A-B8F0-4D9F-8154-8CAD9F28AA5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30</xdr:col>
      <xdr:colOff>361950</xdr:colOff>
      <xdr:row>12</xdr:row>
      <xdr:rowOff>95250</xdr:rowOff>
    </xdr:from>
    <xdr:to>
      <xdr:col>39</xdr:col>
      <xdr:colOff>273050</xdr:colOff>
      <xdr:row>34</xdr:row>
      <xdr:rowOff>95250</xdr:rowOff>
    </xdr:to>
    <xdr:graphicFrame macro="">
      <xdr:nvGraphicFramePr>
        <xdr:cNvPr id="5" name="1948,5159">
          <a:extLst>
            <a:ext uri="{FF2B5EF4-FFF2-40B4-BE49-F238E27FC236}">
              <a16:creationId xmlns:a16="http://schemas.microsoft.com/office/drawing/2014/main" id="{37F5397C-68E0-4BFC-BD68-F5140A2A878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30</xdr:col>
      <xdr:colOff>361950</xdr:colOff>
      <xdr:row>12</xdr:row>
      <xdr:rowOff>95250</xdr:rowOff>
    </xdr:from>
    <xdr:to>
      <xdr:col>39</xdr:col>
      <xdr:colOff>273050</xdr:colOff>
      <xdr:row>34</xdr:row>
      <xdr:rowOff>95250</xdr:rowOff>
    </xdr:to>
    <xdr:graphicFrame macro="">
      <xdr:nvGraphicFramePr>
        <xdr:cNvPr id="6" name="1948,5159">
          <a:extLst>
            <a:ext uri="{FF2B5EF4-FFF2-40B4-BE49-F238E27FC236}">
              <a16:creationId xmlns:a16="http://schemas.microsoft.com/office/drawing/2014/main" id="{22171BD6-CFBB-4659-A0C4-35C8DE6FF47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34.xml><?xml version="1.0" encoding="utf-8"?>
<xdr:wsDr xmlns:xdr="http://schemas.openxmlformats.org/drawingml/2006/spreadsheetDrawing" xmlns:a="http://schemas.openxmlformats.org/drawingml/2006/main">
  <xdr:absoluteAnchor>
    <xdr:pos x="0" y="0"/>
    <xdr:ext cx="9271000" cy="6041571"/>
    <xdr:graphicFrame macro="">
      <xdr:nvGraphicFramePr>
        <xdr:cNvPr id="2" name="Diagram 1">
          <a:extLst>
            <a:ext uri="{FF2B5EF4-FFF2-40B4-BE49-F238E27FC236}">
              <a16:creationId xmlns:a16="http://schemas.microsoft.com/office/drawing/2014/main" id="{78FD4908-0069-30A2-8E34-0A2CF26F1AF9}"/>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35.xml><?xml version="1.0" encoding="utf-8"?>
<xdr:wsDr xmlns:xdr="http://schemas.openxmlformats.org/drawingml/2006/spreadsheetDrawing" xmlns:a="http://schemas.openxmlformats.org/drawingml/2006/main">
  <xdr:absoluteAnchor>
    <xdr:pos x="0" y="0"/>
    <xdr:ext cx="9271000" cy="6041571"/>
    <xdr:graphicFrame macro="">
      <xdr:nvGraphicFramePr>
        <xdr:cNvPr id="2" name="Diagram 1">
          <a:extLst>
            <a:ext uri="{FF2B5EF4-FFF2-40B4-BE49-F238E27FC236}">
              <a16:creationId xmlns:a16="http://schemas.microsoft.com/office/drawing/2014/main" id="{5C42A3CA-1D82-50E3-C7A7-1A8F9D53B9BE}"/>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36.xml><?xml version="1.0" encoding="utf-8"?>
<xdr:wsDr xmlns:xdr="http://schemas.openxmlformats.org/drawingml/2006/spreadsheetDrawing" xmlns:a="http://schemas.openxmlformats.org/drawingml/2006/main">
  <xdr:absoluteAnchor>
    <xdr:pos x="0" y="0"/>
    <xdr:ext cx="9271000" cy="6041571"/>
    <xdr:graphicFrame macro="">
      <xdr:nvGraphicFramePr>
        <xdr:cNvPr id="2" name="Diagram 1">
          <a:extLst>
            <a:ext uri="{FF2B5EF4-FFF2-40B4-BE49-F238E27FC236}">
              <a16:creationId xmlns:a16="http://schemas.microsoft.com/office/drawing/2014/main" id="{BCAA0305-DDA9-C80F-862A-80AAB57D8444}"/>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37.xml><?xml version="1.0" encoding="utf-8"?>
<xdr:wsDr xmlns:xdr="http://schemas.openxmlformats.org/drawingml/2006/spreadsheetDrawing" xmlns:a="http://schemas.openxmlformats.org/drawingml/2006/main">
  <xdr:absoluteAnchor>
    <xdr:pos x="0" y="0"/>
    <xdr:ext cx="9271000" cy="6041571"/>
    <xdr:graphicFrame macro="">
      <xdr:nvGraphicFramePr>
        <xdr:cNvPr id="2" name="Diagram 1">
          <a:extLst>
            <a:ext uri="{FF2B5EF4-FFF2-40B4-BE49-F238E27FC236}">
              <a16:creationId xmlns:a16="http://schemas.microsoft.com/office/drawing/2014/main" id="{57DA4482-6F46-21AA-C401-2C7BE90AC42B}"/>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38.xml><?xml version="1.0" encoding="utf-8"?>
<xdr:wsDr xmlns:xdr="http://schemas.openxmlformats.org/drawingml/2006/spreadsheetDrawing" xmlns:a="http://schemas.openxmlformats.org/drawingml/2006/main">
  <xdr:absoluteAnchor>
    <xdr:pos x="0" y="0"/>
    <xdr:ext cx="9271000" cy="6041571"/>
    <xdr:graphicFrame macro="">
      <xdr:nvGraphicFramePr>
        <xdr:cNvPr id="2" name="Diagram 1">
          <a:extLst>
            <a:ext uri="{FF2B5EF4-FFF2-40B4-BE49-F238E27FC236}">
              <a16:creationId xmlns:a16="http://schemas.microsoft.com/office/drawing/2014/main" id="{6DD91A81-5288-231E-6ECB-41FDD44AF77B}"/>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39.xml><?xml version="1.0" encoding="utf-8"?>
<xdr:wsDr xmlns:xdr="http://schemas.openxmlformats.org/drawingml/2006/spreadsheetDrawing" xmlns:a="http://schemas.openxmlformats.org/drawingml/2006/main">
  <xdr:absoluteAnchor>
    <xdr:pos x="0" y="0"/>
    <xdr:ext cx="9271000" cy="6041571"/>
    <xdr:graphicFrame macro="">
      <xdr:nvGraphicFramePr>
        <xdr:cNvPr id="2" name="Diagram 1">
          <a:extLst>
            <a:ext uri="{FF2B5EF4-FFF2-40B4-BE49-F238E27FC236}">
              <a16:creationId xmlns:a16="http://schemas.microsoft.com/office/drawing/2014/main" id="{533E4E94-0E19-B7E5-9106-4375D43F3198}"/>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40.xml><?xml version="1.0" encoding="utf-8"?>
<xdr:wsDr xmlns:xdr="http://schemas.openxmlformats.org/drawingml/2006/spreadsheetDrawing" xmlns:a="http://schemas.openxmlformats.org/drawingml/2006/main">
  <xdr:absoluteAnchor>
    <xdr:pos x="0" y="0"/>
    <xdr:ext cx="9271000" cy="6041571"/>
    <xdr:graphicFrame macro="">
      <xdr:nvGraphicFramePr>
        <xdr:cNvPr id="2" name="Diagram 1">
          <a:extLst>
            <a:ext uri="{FF2B5EF4-FFF2-40B4-BE49-F238E27FC236}">
              <a16:creationId xmlns:a16="http://schemas.microsoft.com/office/drawing/2014/main" id="{923AF97D-090A-CA71-0DB3-E79418D34E87}"/>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41.xml><?xml version="1.0" encoding="utf-8"?>
<xdr:wsDr xmlns:xdr="http://schemas.openxmlformats.org/drawingml/2006/spreadsheetDrawing" xmlns:a="http://schemas.openxmlformats.org/drawingml/2006/main">
  <xdr:absoluteAnchor>
    <xdr:pos x="0" y="0"/>
    <xdr:ext cx="9271000" cy="6041571"/>
    <xdr:graphicFrame macro="">
      <xdr:nvGraphicFramePr>
        <xdr:cNvPr id="2" name="Diagram 1">
          <a:extLst>
            <a:ext uri="{FF2B5EF4-FFF2-40B4-BE49-F238E27FC236}">
              <a16:creationId xmlns:a16="http://schemas.microsoft.com/office/drawing/2014/main" id="{295238A9-4632-026B-CF56-86F925F2F4DD}"/>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42.xml><?xml version="1.0" encoding="utf-8"?>
<xdr:wsDr xmlns:xdr="http://schemas.openxmlformats.org/drawingml/2006/spreadsheetDrawing" xmlns:a="http://schemas.openxmlformats.org/drawingml/2006/main">
  <xdr:absoluteAnchor>
    <xdr:pos x="0" y="0"/>
    <xdr:ext cx="9271000" cy="6041571"/>
    <xdr:graphicFrame macro="">
      <xdr:nvGraphicFramePr>
        <xdr:cNvPr id="2" name="Diagram 1">
          <a:extLst>
            <a:ext uri="{FF2B5EF4-FFF2-40B4-BE49-F238E27FC236}">
              <a16:creationId xmlns:a16="http://schemas.microsoft.com/office/drawing/2014/main" id="{AFB2EDA5-4A75-2C2F-654E-2A8DF51BE225}"/>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43.xml><?xml version="1.0" encoding="utf-8"?>
<xdr:wsDr xmlns:xdr="http://schemas.openxmlformats.org/drawingml/2006/spreadsheetDrawing" xmlns:a="http://schemas.openxmlformats.org/drawingml/2006/main">
  <xdr:absoluteAnchor>
    <xdr:pos x="0" y="0"/>
    <xdr:ext cx="9271000" cy="6041571"/>
    <xdr:graphicFrame macro="">
      <xdr:nvGraphicFramePr>
        <xdr:cNvPr id="2" name="Diagram 1">
          <a:extLst>
            <a:ext uri="{FF2B5EF4-FFF2-40B4-BE49-F238E27FC236}">
              <a16:creationId xmlns:a16="http://schemas.microsoft.com/office/drawing/2014/main" id="{510DD903-8E1F-6FFB-6532-C427F1BF7896}"/>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44.xml><?xml version="1.0" encoding="utf-8"?>
<xdr:wsDr xmlns:xdr="http://schemas.openxmlformats.org/drawingml/2006/spreadsheetDrawing" xmlns:a="http://schemas.openxmlformats.org/drawingml/2006/main">
  <xdr:absoluteAnchor>
    <xdr:pos x="0" y="0"/>
    <xdr:ext cx="9271000" cy="6041571"/>
    <xdr:graphicFrame macro="">
      <xdr:nvGraphicFramePr>
        <xdr:cNvPr id="2" name="Diagram 1">
          <a:extLst>
            <a:ext uri="{FF2B5EF4-FFF2-40B4-BE49-F238E27FC236}">
              <a16:creationId xmlns:a16="http://schemas.microsoft.com/office/drawing/2014/main" id="{2FF3BBFA-C5D7-1F09-5BC6-D6503B287C9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45.xml><?xml version="1.0" encoding="utf-8"?>
<xdr:wsDr xmlns:xdr="http://schemas.openxmlformats.org/drawingml/2006/spreadsheetDrawing" xmlns:a="http://schemas.openxmlformats.org/drawingml/2006/main">
  <xdr:absoluteAnchor>
    <xdr:pos x="0" y="0"/>
    <xdr:ext cx="9271000" cy="6041571"/>
    <xdr:graphicFrame macro="">
      <xdr:nvGraphicFramePr>
        <xdr:cNvPr id="2" name="Diagram 1">
          <a:extLst>
            <a:ext uri="{FF2B5EF4-FFF2-40B4-BE49-F238E27FC236}">
              <a16:creationId xmlns:a16="http://schemas.microsoft.com/office/drawing/2014/main" id="{214FFE27-B0EF-3861-144B-B6039177A779}"/>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46.xml><?xml version="1.0" encoding="utf-8"?>
<xdr:wsDr xmlns:xdr="http://schemas.openxmlformats.org/drawingml/2006/spreadsheetDrawing" xmlns:a="http://schemas.openxmlformats.org/drawingml/2006/main">
  <xdr:absoluteAnchor>
    <xdr:pos x="0" y="0"/>
    <xdr:ext cx="9271000" cy="6041571"/>
    <xdr:graphicFrame macro="">
      <xdr:nvGraphicFramePr>
        <xdr:cNvPr id="2" name="Diagram 1">
          <a:extLst>
            <a:ext uri="{FF2B5EF4-FFF2-40B4-BE49-F238E27FC236}">
              <a16:creationId xmlns:a16="http://schemas.microsoft.com/office/drawing/2014/main" id="{EAC79330-790D-D3CE-2742-E89AAB1A9D4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47.xml><?xml version="1.0" encoding="utf-8"?>
<xdr:wsDr xmlns:xdr="http://schemas.openxmlformats.org/drawingml/2006/spreadsheetDrawing" xmlns:a="http://schemas.openxmlformats.org/drawingml/2006/main">
  <xdr:absoluteAnchor>
    <xdr:pos x="0" y="0"/>
    <xdr:ext cx="9271000" cy="6041571"/>
    <xdr:graphicFrame macro="">
      <xdr:nvGraphicFramePr>
        <xdr:cNvPr id="2" name="Diagram 1">
          <a:extLst>
            <a:ext uri="{FF2B5EF4-FFF2-40B4-BE49-F238E27FC236}">
              <a16:creationId xmlns:a16="http://schemas.microsoft.com/office/drawing/2014/main" id="{7D6F5184-B769-A1F4-FED3-047D52D3C11E}"/>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48.xml><?xml version="1.0" encoding="utf-8"?>
<xdr:wsDr xmlns:xdr="http://schemas.openxmlformats.org/drawingml/2006/spreadsheetDrawing" xmlns:a="http://schemas.openxmlformats.org/drawingml/2006/main">
  <xdr:absoluteAnchor>
    <xdr:pos x="0" y="0"/>
    <xdr:ext cx="9271000" cy="6041571"/>
    <xdr:graphicFrame macro="">
      <xdr:nvGraphicFramePr>
        <xdr:cNvPr id="2" name="Diagram 1">
          <a:extLst>
            <a:ext uri="{FF2B5EF4-FFF2-40B4-BE49-F238E27FC236}">
              <a16:creationId xmlns:a16="http://schemas.microsoft.com/office/drawing/2014/main" id="{8A1983CC-8DE1-CCDB-D764-2E571715232A}"/>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49.xml><?xml version="1.0" encoding="utf-8"?>
<xdr:wsDr xmlns:xdr="http://schemas.openxmlformats.org/drawingml/2006/spreadsheetDrawing" xmlns:a="http://schemas.openxmlformats.org/drawingml/2006/main">
  <xdr:absoluteAnchor>
    <xdr:pos x="0" y="0"/>
    <xdr:ext cx="9271000" cy="6041571"/>
    <xdr:graphicFrame macro="">
      <xdr:nvGraphicFramePr>
        <xdr:cNvPr id="2" name="Diagram 1">
          <a:extLst>
            <a:ext uri="{FF2B5EF4-FFF2-40B4-BE49-F238E27FC236}">
              <a16:creationId xmlns:a16="http://schemas.microsoft.com/office/drawing/2014/main" id="{933AC775-17D3-10D4-2897-143B210883E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theme/theme1.xml><?xml version="1.0" encoding="utf-8"?>
<a:theme xmlns:a="http://schemas.openxmlformats.org/drawingml/2006/main" name="Office-tema">
  <a:themeElements>
    <a:clrScheme name="Svensk Försäkring">
      <a:dk1>
        <a:sysClr val="windowText" lastClr="000000"/>
      </a:dk1>
      <a:lt1>
        <a:sysClr val="window" lastClr="FFFFFF"/>
      </a:lt1>
      <a:dk2>
        <a:srgbClr val="6679BB"/>
      </a:dk2>
      <a:lt2>
        <a:srgbClr val="F2F2F2"/>
      </a:lt2>
      <a:accent1>
        <a:srgbClr val="6679BB"/>
      </a:accent1>
      <a:accent2>
        <a:srgbClr val="FFD478"/>
      </a:accent2>
      <a:accent3>
        <a:srgbClr val="E93E84"/>
      </a:accent3>
      <a:accent4>
        <a:srgbClr val="C6DE89"/>
      </a:accent4>
      <a:accent5>
        <a:srgbClr val="BBC6E5"/>
      </a:accent5>
      <a:accent6>
        <a:srgbClr val="F494BC"/>
      </a:accent6>
      <a:hlink>
        <a:srgbClr val="0563C1"/>
      </a:hlink>
      <a:folHlink>
        <a:srgbClr val="800080"/>
      </a:folHlink>
    </a:clrScheme>
    <a:fontScheme name="Anpassat 1">
      <a:majorFont>
        <a:latin typeface="Segoe UI Semibold"/>
        <a:ea typeface=""/>
        <a:cs typeface=""/>
      </a:majorFont>
      <a:minorFont>
        <a:latin typeface="Segoe UI Semibold"/>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ln w="15875">
          <a:solidFill>
            <a:schemeClr val="tx1"/>
          </a:solidFill>
          <a:prstDash val="dash"/>
        </a:ln>
      </a:spPr>
      <a:bodyPr/>
      <a:lstStyle/>
      <a:style>
        <a:lnRef idx="1">
          <a:schemeClr val="accent1"/>
        </a:lnRef>
        <a:fillRef idx="0">
          <a:schemeClr val="accent1"/>
        </a:fillRef>
        <a:effectRef idx="0">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4.xml><?xml version="1.0" encoding="utf-8"?>
<a:themeOverride xmlns:a="http://schemas.openxmlformats.org/drawingml/2006/main">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5.xml><?xml version="1.0" encoding="utf-8"?>
<a:themeOverride xmlns:a="http://schemas.openxmlformats.org/drawingml/2006/main">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6.xml><?xml version="1.0" encoding="utf-8"?>
<a:themeOverride xmlns:a="http://schemas.openxmlformats.org/drawingml/2006/main">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7.xml><?xml version="1.0" encoding="utf-8"?>
<a:themeOverride xmlns:a="http://schemas.openxmlformats.org/drawingml/2006/main">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8.xml><?xml version="1.0" encoding="utf-8"?>
<a:themeOverride xmlns:a="http://schemas.openxmlformats.org/drawingml/2006/main">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9.xml><?xml version="1.0" encoding="utf-8"?>
<a:themeOverride xmlns:a="http://schemas.openxmlformats.org/drawingml/2006/main">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0.xml><?xml version="1.0" encoding="utf-8"?>
<a:themeOverride xmlns:a="http://schemas.openxmlformats.org/drawingml/2006/main">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1.xml><?xml version="1.0" encoding="utf-8"?>
<a:themeOverride xmlns:a="http://schemas.openxmlformats.org/drawingml/2006/main">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2.xml><?xml version="1.0" encoding="utf-8"?>
<a:themeOverride xmlns:a="http://schemas.openxmlformats.org/drawingml/2006/main">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3.xml><?xml version="1.0" encoding="utf-8"?>
<a:themeOverride xmlns:a="http://schemas.openxmlformats.org/drawingml/2006/main">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4.xml><?xml version="1.0" encoding="utf-8"?>
<a:themeOverride xmlns:a="http://schemas.openxmlformats.org/drawingml/2006/main">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5.xml><?xml version="1.0" encoding="utf-8"?>
<a:themeOverride xmlns:a="http://schemas.openxmlformats.org/drawingml/2006/main">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6.xml><?xml version="1.0" encoding="utf-8"?>
<a:themeOverride xmlns:a="http://schemas.openxmlformats.org/drawingml/2006/main">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7.xml><?xml version="1.0" encoding="utf-8"?>
<a:themeOverride xmlns:a="http://schemas.openxmlformats.org/drawingml/2006/main">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8.xml><?xml version="1.0" encoding="utf-8"?>
<a:themeOverride xmlns:a="http://schemas.openxmlformats.org/drawingml/2006/main">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9.xml><?xml version="1.0" encoding="utf-8"?>
<a:themeOverride xmlns:a="http://schemas.openxmlformats.org/drawingml/2006/main">
  <a:clrScheme name="Svensk Försäkring">
    <a:dk1>
      <a:sysClr val="windowText" lastClr="000000"/>
    </a:dk1>
    <a:lt1>
      <a:sysClr val="window" lastClr="FFFFFF"/>
    </a:lt1>
    <a:dk2>
      <a:srgbClr val="1F497D"/>
    </a:dk2>
    <a:lt2>
      <a:srgbClr val="EEECE1"/>
    </a:lt2>
    <a:accent1>
      <a:srgbClr val="6679BB"/>
    </a:accent1>
    <a:accent2>
      <a:srgbClr val="FFD478"/>
    </a:accent2>
    <a:accent3>
      <a:srgbClr val="E93E84"/>
    </a:accent3>
    <a:accent4>
      <a:srgbClr val="C6DE89"/>
    </a:accent4>
    <a:accent5>
      <a:srgbClr val="BBC6E5"/>
    </a:accent5>
    <a:accent6>
      <a:srgbClr val="F494BC"/>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0.xml><?xml version="1.0" encoding="utf-8"?>
<a:themeOverride xmlns:a="http://schemas.openxmlformats.org/drawingml/2006/main">
  <a:clrScheme name="Svensk Försäkring">
    <a:dk1>
      <a:sysClr val="windowText" lastClr="000000"/>
    </a:dk1>
    <a:lt1>
      <a:sysClr val="window" lastClr="FFFFFF"/>
    </a:lt1>
    <a:dk2>
      <a:srgbClr val="1F497D"/>
    </a:dk2>
    <a:lt2>
      <a:srgbClr val="EEECE1"/>
    </a:lt2>
    <a:accent1>
      <a:srgbClr val="6679BB"/>
    </a:accent1>
    <a:accent2>
      <a:srgbClr val="FFD478"/>
    </a:accent2>
    <a:accent3>
      <a:srgbClr val="E93E84"/>
    </a:accent3>
    <a:accent4>
      <a:srgbClr val="C6DE89"/>
    </a:accent4>
    <a:accent5>
      <a:srgbClr val="BBC6E5"/>
    </a:accent5>
    <a:accent6>
      <a:srgbClr val="F494BC"/>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1.xml><?xml version="1.0" encoding="utf-8"?>
<a:themeOverride xmlns:a="http://schemas.openxmlformats.org/drawingml/2006/main">
  <a:clrScheme name="Svensk Försäkring">
    <a:dk1>
      <a:sysClr val="windowText" lastClr="000000"/>
    </a:dk1>
    <a:lt1>
      <a:sysClr val="window" lastClr="FFFFFF"/>
    </a:lt1>
    <a:dk2>
      <a:srgbClr val="1F497D"/>
    </a:dk2>
    <a:lt2>
      <a:srgbClr val="EEECE1"/>
    </a:lt2>
    <a:accent1>
      <a:srgbClr val="6679BB"/>
    </a:accent1>
    <a:accent2>
      <a:srgbClr val="FFD478"/>
    </a:accent2>
    <a:accent3>
      <a:srgbClr val="E93E84"/>
    </a:accent3>
    <a:accent4>
      <a:srgbClr val="C6DE89"/>
    </a:accent4>
    <a:accent5>
      <a:srgbClr val="BBC6E5"/>
    </a:accent5>
    <a:accent6>
      <a:srgbClr val="F494BC"/>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2.xml><?xml version="1.0" encoding="utf-8"?>
<a:themeOverride xmlns:a="http://schemas.openxmlformats.org/drawingml/2006/main">
  <a:clrScheme name="Svensk Försäkring">
    <a:dk1>
      <a:sysClr val="windowText" lastClr="000000"/>
    </a:dk1>
    <a:lt1>
      <a:sysClr val="window" lastClr="FFFFFF"/>
    </a:lt1>
    <a:dk2>
      <a:srgbClr val="1F497D"/>
    </a:dk2>
    <a:lt2>
      <a:srgbClr val="EEECE1"/>
    </a:lt2>
    <a:accent1>
      <a:srgbClr val="6679BB"/>
    </a:accent1>
    <a:accent2>
      <a:srgbClr val="FFD478"/>
    </a:accent2>
    <a:accent3>
      <a:srgbClr val="E93E84"/>
    </a:accent3>
    <a:accent4>
      <a:srgbClr val="C6DE89"/>
    </a:accent4>
    <a:accent5>
      <a:srgbClr val="BBC6E5"/>
    </a:accent5>
    <a:accent6>
      <a:srgbClr val="F494BC"/>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3.xml><?xml version="1.0" encoding="utf-8"?>
<a:themeOverride xmlns:a="http://schemas.openxmlformats.org/drawingml/2006/main">
  <a:clrScheme name="Svensk Försäkring">
    <a:dk1>
      <a:sysClr val="windowText" lastClr="000000"/>
    </a:dk1>
    <a:lt1>
      <a:sysClr val="window" lastClr="FFFFFF"/>
    </a:lt1>
    <a:dk2>
      <a:srgbClr val="1F497D"/>
    </a:dk2>
    <a:lt2>
      <a:srgbClr val="EEECE1"/>
    </a:lt2>
    <a:accent1>
      <a:srgbClr val="6679BB"/>
    </a:accent1>
    <a:accent2>
      <a:srgbClr val="FFD478"/>
    </a:accent2>
    <a:accent3>
      <a:srgbClr val="E93E84"/>
    </a:accent3>
    <a:accent4>
      <a:srgbClr val="C6DE89"/>
    </a:accent4>
    <a:accent5>
      <a:srgbClr val="BBC6E5"/>
    </a:accent5>
    <a:accent6>
      <a:srgbClr val="F494BC"/>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4.xml><?xml version="1.0" encoding="utf-8"?>
<a:themeOverride xmlns:a="http://schemas.openxmlformats.org/drawingml/2006/main">
  <a:clrScheme name="Svensk Försäkring">
    <a:dk1>
      <a:sysClr val="windowText" lastClr="000000"/>
    </a:dk1>
    <a:lt1>
      <a:sysClr val="window" lastClr="FFFFFF"/>
    </a:lt1>
    <a:dk2>
      <a:srgbClr val="1F497D"/>
    </a:dk2>
    <a:lt2>
      <a:srgbClr val="EEECE1"/>
    </a:lt2>
    <a:accent1>
      <a:srgbClr val="6679BB"/>
    </a:accent1>
    <a:accent2>
      <a:srgbClr val="FFD478"/>
    </a:accent2>
    <a:accent3>
      <a:srgbClr val="E93E84"/>
    </a:accent3>
    <a:accent4>
      <a:srgbClr val="C6DE89"/>
    </a:accent4>
    <a:accent5>
      <a:srgbClr val="BBC6E5"/>
    </a:accent5>
    <a:accent6>
      <a:srgbClr val="F494BC"/>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5.xml><?xml version="1.0" encoding="utf-8"?>
<a:themeOverride xmlns:a="http://schemas.openxmlformats.org/drawingml/2006/main">
  <a:clrScheme name="Svensk Försäkring">
    <a:dk1>
      <a:sysClr val="windowText" lastClr="000000"/>
    </a:dk1>
    <a:lt1>
      <a:sysClr val="window" lastClr="FFFFFF"/>
    </a:lt1>
    <a:dk2>
      <a:srgbClr val="1F497D"/>
    </a:dk2>
    <a:lt2>
      <a:srgbClr val="EEECE1"/>
    </a:lt2>
    <a:accent1>
      <a:srgbClr val="6679BB"/>
    </a:accent1>
    <a:accent2>
      <a:srgbClr val="FFD478"/>
    </a:accent2>
    <a:accent3>
      <a:srgbClr val="E93E84"/>
    </a:accent3>
    <a:accent4>
      <a:srgbClr val="C6DE89"/>
    </a:accent4>
    <a:accent5>
      <a:srgbClr val="BBC6E5"/>
    </a:accent5>
    <a:accent6>
      <a:srgbClr val="F494BC"/>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6.xml><?xml version="1.0" encoding="utf-8"?>
<a:themeOverride xmlns:a="http://schemas.openxmlformats.org/drawingml/2006/main">
  <a:clrScheme name="Svensk Försäkring">
    <a:dk1>
      <a:sysClr val="windowText" lastClr="000000"/>
    </a:dk1>
    <a:lt1>
      <a:sysClr val="window" lastClr="FFFFFF"/>
    </a:lt1>
    <a:dk2>
      <a:srgbClr val="1F497D"/>
    </a:dk2>
    <a:lt2>
      <a:srgbClr val="EEECE1"/>
    </a:lt2>
    <a:accent1>
      <a:srgbClr val="6679BB"/>
    </a:accent1>
    <a:accent2>
      <a:srgbClr val="FFD478"/>
    </a:accent2>
    <a:accent3>
      <a:srgbClr val="E93E84"/>
    </a:accent3>
    <a:accent4>
      <a:srgbClr val="C6DE89"/>
    </a:accent4>
    <a:accent5>
      <a:srgbClr val="BBC6E5"/>
    </a:accent5>
    <a:accent6>
      <a:srgbClr val="F494BC"/>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7.xml><?xml version="1.0" encoding="utf-8"?>
<a:themeOverride xmlns:a="http://schemas.openxmlformats.org/drawingml/2006/main">
  <a:clrScheme name="Svensk Försäkring">
    <a:dk1>
      <a:sysClr val="windowText" lastClr="000000"/>
    </a:dk1>
    <a:lt1>
      <a:sysClr val="window" lastClr="FFFFFF"/>
    </a:lt1>
    <a:dk2>
      <a:srgbClr val="1F497D"/>
    </a:dk2>
    <a:lt2>
      <a:srgbClr val="EEECE1"/>
    </a:lt2>
    <a:accent1>
      <a:srgbClr val="6679BB"/>
    </a:accent1>
    <a:accent2>
      <a:srgbClr val="FFD478"/>
    </a:accent2>
    <a:accent3>
      <a:srgbClr val="E93E84"/>
    </a:accent3>
    <a:accent4>
      <a:srgbClr val="C6DE89"/>
    </a:accent4>
    <a:accent5>
      <a:srgbClr val="BBC6E5"/>
    </a:accent5>
    <a:accent6>
      <a:srgbClr val="F494BC"/>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8.xml><?xml version="1.0" encoding="utf-8"?>
<a:themeOverride xmlns:a="http://schemas.openxmlformats.org/drawingml/2006/main">
  <a:clrScheme name="Svensk Försäkring">
    <a:dk1>
      <a:sysClr val="windowText" lastClr="000000"/>
    </a:dk1>
    <a:lt1>
      <a:sysClr val="window" lastClr="FFFFFF"/>
    </a:lt1>
    <a:dk2>
      <a:srgbClr val="1F497D"/>
    </a:dk2>
    <a:lt2>
      <a:srgbClr val="EEECE1"/>
    </a:lt2>
    <a:accent1>
      <a:srgbClr val="6679BB"/>
    </a:accent1>
    <a:accent2>
      <a:srgbClr val="FFD478"/>
    </a:accent2>
    <a:accent3>
      <a:srgbClr val="E93E84"/>
    </a:accent3>
    <a:accent4>
      <a:srgbClr val="C6DE89"/>
    </a:accent4>
    <a:accent5>
      <a:srgbClr val="BBC6E5"/>
    </a:accent5>
    <a:accent6>
      <a:srgbClr val="F494BC"/>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9.xml><?xml version="1.0" encoding="utf-8"?>
<a:themeOverride xmlns:a="http://schemas.openxmlformats.org/drawingml/2006/main">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0.xml><?xml version="1.0" encoding="utf-8"?>
<a:themeOverride xmlns:a="http://schemas.openxmlformats.org/drawingml/2006/main">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1.xml><?xml version="1.0" encoding="utf-8"?>
<a:themeOverride xmlns:a="http://schemas.openxmlformats.org/drawingml/2006/main">
  <a:clrScheme name="Svensk Försäkring">
    <a:dk1>
      <a:sysClr val="windowText" lastClr="000000"/>
    </a:dk1>
    <a:lt1>
      <a:sysClr val="window" lastClr="FFFFFF"/>
    </a:lt1>
    <a:dk2>
      <a:srgbClr val="1F497D"/>
    </a:dk2>
    <a:lt2>
      <a:srgbClr val="EEECE1"/>
    </a:lt2>
    <a:accent1>
      <a:srgbClr val="6679BB"/>
    </a:accent1>
    <a:accent2>
      <a:srgbClr val="FFD478"/>
    </a:accent2>
    <a:accent3>
      <a:srgbClr val="E93E84"/>
    </a:accent3>
    <a:accent4>
      <a:srgbClr val="C6DE89"/>
    </a:accent4>
    <a:accent5>
      <a:srgbClr val="BBC6E5"/>
    </a:accent5>
    <a:accent6>
      <a:srgbClr val="F494BC"/>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2.xml><?xml version="1.0" encoding="utf-8"?>
<a:themeOverride xmlns:a="http://schemas.openxmlformats.org/drawingml/2006/main">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3.xml><?xml version="1.0" encoding="utf-8"?>
<a:themeOverride xmlns:a="http://schemas.openxmlformats.org/drawingml/2006/main">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4.xml><?xml version="1.0" encoding="utf-8"?>
<a:themeOverride xmlns:a="http://schemas.openxmlformats.org/drawingml/2006/main">
  <a:clrScheme name="Svensk Försäkring">
    <a:dk1>
      <a:sysClr val="windowText" lastClr="000000"/>
    </a:dk1>
    <a:lt1>
      <a:sysClr val="window" lastClr="FFFFFF"/>
    </a:lt1>
    <a:dk2>
      <a:srgbClr val="1F497D"/>
    </a:dk2>
    <a:lt2>
      <a:srgbClr val="EEECE1"/>
    </a:lt2>
    <a:accent1>
      <a:srgbClr val="6679BB"/>
    </a:accent1>
    <a:accent2>
      <a:srgbClr val="FFD478"/>
    </a:accent2>
    <a:accent3>
      <a:srgbClr val="E93E84"/>
    </a:accent3>
    <a:accent4>
      <a:srgbClr val="C6DE89"/>
    </a:accent4>
    <a:accent5>
      <a:srgbClr val="BBC6E5"/>
    </a:accent5>
    <a:accent6>
      <a:srgbClr val="F494BC"/>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5.xml><?xml version="1.0" encoding="utf-8"?>
<a:themeOverride xmlns:a="http://schemas.openxmlformats.org/drawingml/2006/main">
  <a:clrScheme name="Svensk Försäkring">
    <a:dk1>
      <a:sysClr val="windowText" lastClr="000000"/>
    </a:dk1>
    <a:lt1>
      <a:sysClr val="window" lastClr="FFFFFF"/>
    </a:lt1>
    <a:dk2>
      <a:srgbClr val="1F497D"/>
    </a:dk2>
    <a:lt2>
      <a:srgbClr val="EEECE1"/>
    </a:lt2>
    <a:accent1>
      <a:srgbClr val="6679BB"/>
    </a:accent1>
    <a:accent2>
      <a:srgbClr val="FFD478"/>
    </a:accent2>
    <a:accent3>
      <a:srgbClr val="E93E84"/>
    </a:accent3>
    <a:accent4>
      <a:srgbClr val="C6DE89"/>
    </a:accent4>
    <a:accent5>
      <a:srgbClr val="BBC6E5"/>
    </a:accent5>
    <a:accent6>
      <a:srgbClr val="F494BC"/>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6.xml><?xml version="1.0" encoding="utf-8"?>
<a:themeOverride xmlns:a="http://schemas.openxmlformats.org/drawingml/2006/main">
  <a:clrScheme name="Svensk Försäkring">
    <a:dk1>
      <a:sysClr val="windowText" lastClr="000000"/>
    </a:dk1>
    <a:lt1>
      <a:sysClr val="window" lastClr="FFFFFF"/>
    </a:lt1>
    <a:dk2>
      <a:srgbClr val="1F497D"/>
    </a:dk2>
    <a:lt2>
      <a:srgbClr val="EEECE1"/>
    </a:lt2>
    <a:accent1>
      <a:srgbClr val="6679BB"/>
    </a:accent1>
    <a:accent2>
      <a:srgbClr val="FFD478"/>
    </a:accent2>
    <a:accent3>
      <a:srgbClr val="E93E84"/>
    </a:accent3>
    <a:accent4>
      <a:srgbClr val="C6DE89"/>
    </a:accent4>
    <a:accent5>
      <a:srgbClr val="BBC6E5"/>
    </a:accent5>
    <a:accent6>
      <a:srgbClr val="F494BC"/>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7.xml><?xml version="1.0" encoding="utf-8"?>
<a:themeOverride xmlns:a="http://schemas.openxmlformats.org/drawingml/2006/main">
  <a:clrScheme name="Svensk Försäkring">
    <a:dk1>
      <a:sysClr val="windowText" lastClr="000000"/>
    </a:dk1>
    <a:lt1>
      <a:sysClr val="window" lastClr="FFFFFF"/>
    </a:lt1>
    <a:dk2>
      <a:srgbClr val="1F497D"/>
    </a:dk2>
    <a:lt2>
      <a:srgbClr val="EEECE1"/>
    </a:lt2>
    <a:accent1>
      <a:srgbClr val="6679BB"/>
    </a:accent1>
    <a:accent2>
      <a:srgbClr val="FFD478"/>
    </a:accent2>
    <a:accent3>
      <a:srgbClr val="E93E84"/>
    </a:accent3>
    <a:accent4>
      <a:srgbClr val="C6DE89"/>
    </a:accent4>
    <a:accent5>
      <a:srgbClr val="BBC6E5"/>
    </a:accent5>
    <a:accent6>
      <a:srgbClr val="F494BC"/>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8.xml><?xml version="1.0" encoding="utf-8"?>
<a:themeOverride xmlns:a="http://schemas.openxmlformats.org/drawingml/2006/main">
  <a:clrScheme name="Svensk Försäkring">
    <a:dk1>
      <a:sysClr val="windowText" lastClr="000000"/>
    </a:dk1>
    <a:lt1>
      <a:sysClr val="window" lastClr="FFFFFF"/>
    </a:lt1>
    <a:dk2>
      <a:srgbClr val="1F497D"/>
    </a:dk2>
    <a:lt2>
      <a:srgbClr val="EEECE1"/>
    </a:lt2>
    <a:accent1>
      <a:srgbClr val="6679BB"/>
    </a:accent1>
    <a:accent2>
      <a:srgbClr val="FFD478"/>
    </a:accent2>
    <a:accent3>
      <a:srgbClr val="E93E84"/>
    </a:accent3>
    <a:accent4>
      <a:srgbClr val="C6DE89"/>
    </a:accent4>
    <a:accent5>
      <a:srgbClr val="BBC6E5"/>
    </a:accent5>
    <a:accent6>
      <a:srgbClr val="F494BC"/>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9.xml><?xml version="1.0" encoding="utf-8"?>
<a:themeOverride xmlns:a="http://schemas.openxmlformats.org/drawingml/2006/main">
  <a:clrScheme name="Svensk Försäkring">
    <a:dk1>
      <a:sysClr val="windowText" lastClr="000000"/>
    </a:dk1>
    <a:lt1>
      <a:sysClr val="window" lastClr="FFFFFF"/>
    </a:lt1>
    <a:dk2>
      <a:srgbClr val="1F497D"/>
    </a:dk2>
    <a:lt2>
      <a:srgbClr val="EEECE1"/>
    </a:lt2>
    <a:accent1>
      <a:srgbClr val="6679BB"/>
    </a:accent1>
    <a:accent2>
      <a:srgbClr val="FFD478"/>
    </a:accent2>
    <a:accent3>
      <a:srgbClr val="E93E84"/>
    </a:accent3>
    <a:accent4>
      <a:srgbClr val="C6DE89"/>
    </a:accent4>
    <a:accent5>
      <a:srgbClr val="BBC6E5"/>
    </a:accent5>
    <a:accent6>
      <a:srgbClr val="F494BC"/>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CBE516-38ED-48C6-AFF1-2F9C77C09E2B}">
  <sheetPr codeName="Sheet1">
    <tabColor rgb="FF92D050"/>
  </sheetPr>
  <dimension ref="A1:Y35"/>
  <sheetViews>
    <sheetView zoomScaleNormal="100" zoomScaleSheetLayoutView="80" workbookViewId="0">
      <selection activeCell="E18" sqref="E18:F18"/>
    </sheetView>
  </sheetViews>
  <sheetFormatPr defaultColWidth="9.09765625" defaultRowHeight="13.2"/>
  <cols>
    <col min="1" max="1" width="25.69921875" style="11" customWidth="1"/>
    <col min="2" max="2" width="39.69921875" style="11" customWidth="1"/>
    <col min="3" max="3" width="31.69921875" style="11" customWidth="1"/>
    <col min="4" max="4" width="28.69921875" style="11" customWidth="1"/>
    <col min="5" max="5" width="43.09765625" style="11" customWidth="1"/>
    <col min="6" max="6" width="32.69921875" style="11" customWidth="1"/>
    <col min="7" max="7" width="21.69921875" style="11" customWidth="1"/>
    <col min="8" max="8" width="24.69921875" style="11" customWidth="1"/>
    <col min="9" max="9" width="32.69921875" style="11" customWidth="1"/>
    <col min="10" max="16384" width="9.09765625" style="11"/>
  </cols>
  <sheetData>
    <row r="1" spans="1:12" s="19" customFormat="1">
      <c r="A1" s="19" t="s">
        <v>0</v>
      </c>
      <c r="B1" s="19" t="s">
        <v>1</v>
      </c>
    </row>
    <row r="2" spans="1:12" s="19" customFormat="1"/>
    <row r="3" spans="1:12">
      <c r="A3" s="11" t="s">
        <v>2</v>
      </c>
      <c r="B3" s="11" t="s">
        <v>3</v>
      </c>
    </row>
    <row r="4" spans="1:12">
      <c r="A4" s="11" t="s">
        <v>4</v>
      </c>
      <c r="B4" s="159" t="s">
        <v>203</v>
      </c>
    </row>
    <row r="5" spans="1:12">
      <c r="A5" s="11" t="s">
        <v>5</v>
      </c>
      <c r="B5" s="11" t="s">
        <v>6</v>
      </c>
    </row>
    <row r="6" spans="1:12" s="12" customFormat="1">
      <c r="A6" s="12" t="s">
        <v>7</v>
      </c>
      <c r="B6" s="13">
        <v>46195</v>
      </c>
    </row>
    <row r="7" spans="1:12" s="12" customFormat="1"/>
    <row r="8" spans="1:12" s="12" customFormat="1">
      <c r="A8" s="12" t="s">
        <v>8</v>
      </c>
      <c r="B8" s="12" t="s">
        <v>9</v>
      </c>
      <c r="C8" s="12" t="s">
        <v>10</v>
      </c>
      <c r="D8" s="12" t="s">
        <v>11</v>
      </c>
    </row>
    <row r="9" spans="1:12" s="12" customFormat="1">
      <c r="A9" s="104">
        <v>2016</v>
      </c>
      <c r="B9" s="15">
        <v>164.74949790154096</v>
      </c>
      <c r="C9" s="15">
        <v>46.954808207919982</v>
      </c>
      <c r="D9" s="15">
        <f t="shared" ref="D9:D18" si="0">C9+B9</f>
        <v>211.70430610946096</v>
      </c>
    </row>
    <row r="10" spans="1:12" s="12" customFormat="1">
      <c r="A10" s="104">
        <v>2017</v>
      </c>
      <c r="B10" s="15">
        <v>178.66109544939604</v>
      </c>
      <c r="C10" s="15">
        <v>51.953458604000033</v>
      </c>
      <c r="D10" s="15">
        <f t="shared" si="0"/>
        <v>230.61455405339609</v>
      </c>
    </row>
    <row r="11" spans="1:12" s="12" customFormat="1">
      <c r="A11" s="104">
        <v>2018</v>
      </c>
      <c r="B11" s="15">
        <v>187.59251413773367</v>
      </c>
      <c r="C11" s="15">
        <v>55.786853931401332</v>
      </c>
      <c r="D11" s="15">
        <f t="shared" si="0"/>
        <v>243.37936806913501</v>
      </c>
    </row>
    <row r="12" spans="1:12" s="12" customFormat="1">
      <c r="A12" s="104">
        <v>2019</v>
      </c>
      <c r="B12" s="15">
        <v>198.36309093280988</v>
      </c>
      <c r="C12" s="15">
        <v>61.286381864000404</v>
      </c>
      <c r="D12" s="15">
        <f t="shared" si="0"/>
        <v>259.6494727968103</v>
      </c>
    </row>
    <row r="13" spans="1:12" s="12" customFormat="1">
      <c r="A13" s="104">
        <v>2020</v>
      </c>
      <c r="B13" s="15">
        <v>217.69998214900002</v>
      </c>
      <c r="C13" s="15">
        <v>60.759518909000057</v>
      </c>
      <c r="D13" s="15">
        <f t="shared" si="0"/>
        <v>278.45950105800006</v>
      </c>
    </row>
    <row r="14" spans="1:12" s="12" customFormat="1">
      <c r="A14" s="104">
        <v>2021</v>
      </c>
      <c r="B14" s="15">
        <v>247.16441752100002</v>
      </c>
      <c r="C14" s="15">
        <v>59.607361231999981</v>
      </c>
      <c r="D14" s="15">
        <f t="shared" si="0"/>
        <v>306.77177875299998</v>
      </c>
      <c r="G14" s="16"/>
      <c r="H14" s="16"/>
      <c r="I14" s="16"/>
      <c r="J14" s="16"/>
      <c r="K14" s="16"/>
      <c r="L14" s="16"/>
    </row>
    <row r="15" spans="1:12" s="12" customFormat="1">
      <c r="A15" s="104">
        <v>2022</v>
      </c>
      <c r="B15" s="15">
        <v>267.63374869399991</v>
      </c>
      <c r="C15" s="15">
        <v>72.184425887000003</v>
      </c>
      <c r="D15" s="15">
        <f t="shared" si="0"/>
        <v>339.81817458099988</v>
      </c>
      <c r="G15" s="16"/>
      <c r="H15" s="16"/>
      <c r="I15" s="16"/>
      <c r="J15" s="16"/>
      <c r="K15" s="16"/>
      <c r="L15" s="16"/>
    </row>
    <row r="16" spans="1:12" s="12" customFormat="1">
      <c r="A16" s="104">
        <v>2023</v>
      </c>
      <c r="B16" s="15">
        <v>278.58090448199999</v>
      </c>
      <c r="C16" s="15">
        <v>80.93851452600002</v>
      </c>
      <c r="D16" s="15">
        <f t="shared" si="0"/>
        <v>359.519419008</v>
      </c>
      <c r="G16" s="16"/>
      <c r="H16" s="16"/>
      <c r="I16" s="16"/>
      <c r="J16" s="16"/>
      <c r="K16" s="16"/>
      <c r="L16" s="16"/>
    </row>
    <row r="17" spans="1:25" s="12" customFormat="1">
      <c r="A17" s="104">
        <v>2024</v>
      </c>
      <c r="B17" s="15">
        <v>299.55253855406198</v>
      </c>
      <c r="C17" s="15">
        <v>90.278384172905007</v>
      </c>
      <c r="D17" s="15">
        <f t="shared" si="0"/>
        <v>389.830922726967</v>
      </c>
      <c r="G17" s="16"/>
      <c r="H17" s="16"/>
      <c r="I17" s="16"/>
      <c r="J17" s="16"/>
      <c r="K17" s="16"/>
      <c r="L17" s="16"/>
    </row>
    <row r="18" spans="1:25" s="12" customFormat="1">
      <c r="A18" s="104">
        <v>2025</v>
      </c>
      <c r="B18" s="15">
        <v>319.24294146657985</v>
      </c>
      <c r="C18" s="15">
        <v>88.39884869182994</v>
      </c>
      <c r="D18" s="15">
        <f t="shared" si="0"/>
        <v>407.64179015840978</v>
      </c>
      <c r="E18" s="15"/>
      <c r="F18" s="15"/>
    </row>
    <row r="19" spans="1:25" s="12" customFormat="1">
      <c r="A19" s="14"/>
      <c r="B19" s="15"/>
      <c r="C19" s="15"/>
      <c r="D19" s="15"/>
      <c r="E19" s="15"/>
      <c r="F19" s="15"/>
      <c r="Y19" s="12">
        <v>1408411377</v>
      </c>
    </row>
    <row r="20" spans="1:25" s="12" customFormat="1">
      <c r="B20" s="17"/>
      <c r="C20" s="17"/>
      <c r="D20" s="17"/>
      <c r="E20" s="17"/>
      <c r="F20" s="17"/>
    </row>
    <row r="21" spans="1:25" s="12" customFormat="1">
      <c r="B21" s="17"/>
      <c r="C21" s="17"/>
      <c r="D21" s="17"/>
    </row>
    <row r="22" spans="1:25" s="19" customFormat="1">
      <c r="A22" s="18"/>
      <c r="B22" s="246" t="s">
        <v>12</v>
      </c>
      <c r="C22" s="248" t="s">
        <v>13</v>
      </c>
      <c r="D22" s="248"/>
      <c r="E22" s="249" t="s">
        <v>14</v>
      </c>
      <c r="F22" s="248"/>
    </row>
    <row r="23" spans="1:25" s="19" customFormat="1">
      <c r="B23" s="247"/>
      <c r="C23" s="19" t="s">
        <v>15</v>
      </c>
      <c r="D23" s="19" t="s">
        <v>16</v>
      </c>
      <c r="E23" s="19" t="s">
        <v>15</v>
      </c>
      <c r="F23" s="19" t="s">
        <v>16</v>
      </c>
    </row>
    <row r="24" spans="1:25" s="12" customFormat="1">
      <c r="A24" s="104">
        <v>2016</v>
      </c>
      <c r="B24" s="224">
        <v>9995153</v>
      </c>
      <c r="C24" s="15">
        <f>B9</f>
        <v>164.74949790154096</v>
      </c>
      <c r="D24" s="15">
        <v>39.851826861309988</v>
      </c>
      <c r="E24" s="16">
        <f t="shared" ref="E24:E33" si="1">1000000000*C24/B24</f>
        <v>16482.939070721673</v>
      </c>
      <c r="F24" s="16">
        <f t="shared" ref="F24:F33" si="2">1000000000*D24/B24</f>
        <v>3987.1152408882576</v>
      </c>
    </row>
    <row r="25" spans="1:25" s="12" customFormat="1">
      <c r="A25" s="104">
        <v>2017</v>
      </c>
      <c r="B25" s="224">
        <v>10120242</v>
      </c>
      <c r="C25" s="15">
        <f t="shared" ref="C25:C33" si="3">B10</f>
        <v>178.66109544939604</v>
      </c>
      <c r="D25" s="15">
        <v>43.938181693400011</v>
      </c>
      <c r="E25" s="16">
        <f t="shared" si="1"/>
        <v>17653.836286661532</v>
      </c>
      <c r="F25" s="16">
        <f t="shared" si="2"/>
        <v>4341.6137374382952</v>
      </c>
    </row>
    <row r="26" spans="1:25" s="12" customFormat="1">
      <c r="A26" s="104">
        <v>2018</v>
      </c>
      <c r="B26" s="224">
        <v>10230185</v>
      </c>
      <c r="C26" s="15">
        <f t="shared" si="3"/>
        <v>187.59251413773367</v>
      </c>
      <c r="D26" s="15">
        <v>46.970147516723991</v>
      </c>
      <c r="E26" s="16">
        <f t="shared" si="1"/>
        <v>18337.157552647746</v>
      </c>
      <c r="F26" s="16">
        <f t="shared" si="2"/>
        <v>4591.329239571327</v>
      </c>
    </row>
    <row r="27" spans="1:25" s="12" customFormat="1">
      <c r="A27" s="104">
        <v>2019</v>
      </c>
      <c r="B27" s="224">
        <v>10327589</v>
      </c>
      <c r="C27" s="15">
        <f t="shared" si="3"/>
        <v>198.36309093280988</v>
      </c>
      <c r="D27" s="15">
        <v>51.538552982000425</v>
      </c>
      <c r="E27" s="16">
        <f t="shared" si="1"/>
        <v>19207.105446664256</v>
      </c>
      <c r="F27" s="16">
        <f t="shared" si="2"/>
        <v>4990.3760676378997</v>
      </c>
    </row>
    <row r="28" spans="1:25" s="12" customFormat="1">
      <c r="A28" s="104">
        <v>2020</v>
      </c>
      <c r="B28" s="24">
        <v>10379295</v>
      </c>
      <c r="C28" s="15">
        <f t="shared" si="3"/>
        <v>217.69998214900002</v>
      </c>
      <c r="D28" s="15">
        <v>50.137497437000022</v>
      </c>
      <c r="E28" s="16">
        <f t="shared" si="1"/>
        <v>20974.447893522636</v>
      </c>
      <c r="F28" s="16">
        <f t="shared" si="2"/>
        <v>4830.5301503618521</v>
      </c>
    </row>
    <row r="29" spans="1:25" s="12" customFormat="1">
      <c r="A29" s="104">
        <v>2021</v>
      </c>
      <c r="B29" s="21">
        <v>10452326</v>
      </c>
      <c r="C29" s="15">
        <f t="shared" si="3"/>
        <v>247.16441752100002</v>
      </c>
      <c r="D29" s="15">
        <v>49.187336064999982</v>
      </c>
      <c r="E29" s="16">
        <f t="shared" si="1"/>
        <v>23646.833969874267</v>
      </c>
      <c r="F29" s="16">
        <f t="shared" si="2"/>
        <v>4705.8746603387599</v>
      </c>
    </row>
    <row r="30" spans="1:25" s="12" customFormat="1">
      <c r="A30" s="104">
        <v>2022</v>
      </c>
      <c r="B30" s="21">
        <v>10521556</v>
      </c>
      <c r="C30" s="15">
        <f t="shared" si="3"/>
        <v>267.63374869399991</v>
      </c>
      <c r="D30" s="15">
        <v>61.942427465000037</v>
      </c>
      <c r="E30" s="16">
        <f t="shared" si="1"/>
        <v>25436.708096597111</v>
      </c>
      <c r="F30" s="16">
        <f t="shared" si="2"/>
        <v>5887.1926799610283</v>
      </c>
    </row>
    <row r="31" spans="1:25" s="12" customFormat="1">
      <c r="A31" s="104">
        <v>2023</v>
      </c>
      <c r="B31" s="24">
        <v>10551707</v>
      </c>
      <c r="C31" s="15">
        <f t="shared" si="3"/>
        <v>278.58090448199999</v>
      </c>
      <c r="D31" s="15">
        <v>68.777901569000008</v>
      </c>
      <c r="E31" s="16">
        <f t="shared" si="1"/>
        <v>26401.501148771473</v>
      </c>
      <c r="F31" s="16">
        <f t="shared" si="2"/>
        <v>6518.177728873633</v>
      </c>
    </row>
    <row r="32" spans="1:25" s="12" customFormat="1">
      <c r="A32" s="104">
        <v>2024</v>
      </c>
      <c r="B32" s="224">
        <v>10587710</v>
      </c>
      <c r="C32" s="15">
        <f t="shared" si="3"/>
        <v>299.55253855406198</v>
      </c>
      <c r="D32" s="15">
        <v>76.901577736139998</v>
      </c>
      <c r="E32" s="16">
        <f t="shared" si="1"/>
        <v>28292.476706866924</v>
      </c>
      <c r="F32" s="16">
        <f t="shared" si="2"/>
        <v>7263.2871259356371</v>
      </c>
    </row>
    <row r="33" spans="1:6" s="12" customFormat="1">
      <c r="A33" s="104">
        <v>2025</v>
      </c>
      <c r="B33" s="24">
        <v>10605529</v>
      </c>
      <c r="C33" s="15">
        <f t="shared" si="3"/>
        <v>319.24294146657985</v>
      </c>
      <c r="D33" s="15">
        <v>76.142420696683999</v>
      </c>
      <c r="E33" s="16">
        <f t="shared" si="1"/>
        <v>30101.557542917457</v>
      </c>
      <c r="F33" s="16">
        <f t="shared" si="2"/>
        <v>7179.5023800023555</v>
      </c>
    </row>
    <row r="34" spans="1:6">
      <c r="A34" s="22"/>
      <c r="B34" s="162"/>
    </row>
    <row r="35" spans="1:6">
      <c r="A35" s="24" t="s">
        <v>17</v>
      </c>
      <c r="C35" s="162"/>
      <c r="D35" s="162"/>
    </row>
  </sheetData>
  <mergeCells count="3">
    <mergeCell ref="B22:B23"/>
    <mergeCell ref="C22:D22"/>
    <mergeCell ref="E22:F22"/>
  </mergeCells>
  <phoneticPr fontId="31"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E87807-525F-4FF7-A1A8-5EAFBF8D1D33}">
  <sheetPr codeName="Sheet2">
    <tabColor rgb="FF92D050"/>
  </sheetPr>
  <dimension ref="A1:Y37"/>
  <sheetViews>
    <sheetView workbookViewId="0">
      <selection activeCell="C43" sqref="C43"/>
    </sheetView>
  </sheetViews>
  <sheetFormatPr defaultColWidth="9.09765625" defaultRowHeight="13.2"/>
  <cols>
    <col min="1" max="1" width="11.09765625" style="12" customWidth="1"/>
    <col min="2" max="2" width="28.69921875" style="12" customWidth="1"/>
    <col min="3" max="3" width="27" style="12" customWidth="1"/>
    <col min="4" max="4" width="26.09765625" style="12" customWidth="1"/>
    <col min="5" max="5" width="27" style="12" customWidth="1"/>
    <col min="6" max="6" width="26.09765625" style="12" customWidth="1"/>
    <col min="7" max="16384" width="9.09765625" style="12"/>
  </cols>
  <sheetData>
    <row r="1" spans="1:7" s="19" customFormat="1">
      <c r="A1" s="19" t="s">
        <v>18</v>
      </c>
      <c r="B1" s="19" t="s">
        <v>19</v>
      </c>
    </row>
    <row r="2" spans="1:7" s="19" customFormat="1"/>
    <row r="3" spans="1:7">
      <c r="A3" s="12" t="s">
        <v>2</v>
      </c>
      <c r="B3" s="12" t="s">
        <v>3</v>
      </c>
    </row>
    <row r="4" spans="1:7">
      <c r="A4" s="12" t="s">
        <v>4</v>
      </c>
      <c r="B4" s="159"/>
    </row>
    <row r="5" spans="1:7">
      <c r="A5" s="12" t="s">
        <v>5</v>
      </c>
      <c r="B5" s="12" t="s">
        <v>6</v>
      </c>
    </row>
    <row r="6" spans="1:7">
      <c r="A6" s="12" t="s">
        <v>7</v>
      </c>
      <c r="B6" s="13">
        <v>46195</v>
      </c>
    </row>
    <row r="8" spans="1:7">
      <c r="B8" s="13"/>
    </row>
    <row r="10" spans="1:7">
      <c r="A10" s="12" t="s">
        <v>8</v>
      </c>
      <c r="B10" s="12" t="s">
        <v>9</v>
      </c>
      <c r="C10" s="12" t="s">
        <v>10</v>
      </c>
      <c r="D10" s="12" t="s">
        <v>11</v>
      </c>
    </row>
    <row r="11" spans="1:7">
      <c r="A11" s="104">
        <v>2016</v>
      </c>
      <c r="B11" s="25">
        <v>207.64519797587997</v>
      </c>
      <c r="C11" s="25">
        <v>80.154003211716216</v>
      </c>
      <c r="D11" s="25">
        <f>SUM(B11:C11)</f>
        <v>287.79920118759617</v>
      </c>
      <c r="E11" s="26"/>
      <c r="F11" s="26"/>
    </row>
    <row r="12" spans="1:7">
      <c r="A12" s="104">
        <v>2017</v>
      </c>
      <c r="B12" s="25">
        <v>230.79101578740006</v>
      </c>
      <c r="C12" s="25">
        <v>84.71488881557454</v>
      </c>
      <c r="D12" s="25">
        <f t="shared" ref="D12:D20" si="0">SUM(B12:C12)</f>
        <v>315.50590460297462</v>
      </c>
      <c r="E12" s="26"/>
      <c r="F12" s="26"/>
      <c r="G12" s="27"/>
    </row>
    <row r="13" spans="1:7">
      <c r="A13" s="104">
        <v>2018</v>
      </c>
      <c r="B13" s="25">
        <v>252.36230080789991</v>
      </c>
      <c r="C13" s="25">
        <v>87.92481695074639</v>
      </c>
      <c r="D13" s="25">
        <f t="shared" si="0"/>
        <v>340.28711775864633</v>
      </c>
      <c r="E13" s="26"/>
      <c r="F13" s="26"/>
      <c r="G13" s="27"/>
    </row>
    <row r="14" spans="1:7">
      <c r="A14" s="104">
        <v>2019</v>
      </c>
      <c r="B14" s="25">
        <v>267.49488691799991</v>
      </c>
      <c r="C14" s="25">
        <v>92.022458750000013</v>
      </c>
      <c r="D14" s="25">
        <f t="shared" si="0"/>
        <v>359.5173456679999</v>
      </c>
      <c r="E14" s="26"/>
      <c r="F14" s="26"/>
      <c r="G14" s="27"/>
    </row>
    <row r="15" spans="1:7">
      <c r="A15" s="104">
        <v>2020</v>
      </c>
      <c r="B15" s="25">
        <v>306.81643341400013</v>
      </c>
      <c r="C15" s="25">
        <v>95.075573713999972</v>
      </c>
      <c r="D15" s="25">
        <f t="shared" si="0"/>
        <v>401.8920071280001</v>
      </c>
      <c r="E15" s="26"/>
      <c r="F15" s="26"/>
      <c r="G15" s="27"/>
    </row>
    <row r="16" spans="1:7">
      <c r="A16" s="104">
        <v>2021</v>
      </c>
      <c r="B16" s="25">
        <v>409.91521870400021</v>
      </c>
      <c r="C16" s="25">
        <v>99.735646610999993</v>
      </c>
      <c r="D16" s="25">
        <f t="shared" si="0"/>
        <v>509.6508653150002</v>
      </c>
      <c r="E16" s="26"/>
      <c r="F16" s="26"/>
      <c r="G16" s="27"/>
    </row>
    <row r="17" spans="1:25">
      <c r="A17" s="104">
        <v>2022</v>
      </c>
      <c r="B17" s="25">
        <v>358.08016615399987</v>
      </c>
      <c r="C17" s="25">
        <v>104.12259898199997</v>
      </c>
      <c r="D17" s="25">
        <f t="shared" si="0"/>
        <v>462.20276513599981</v>
      </c>
      <c r="E17" s="26"/>
      <c r="F17" s="26"/>
      <c r="G17" s="27"/>
    </row>
    <row r="18" spans="1:25">
      <c r="A18" s="104">
        <v>2023</v>
      </c>
      <c r="B18" s="25">
        <v>358.79190085500022</v>
      </c>
      <c r="C18" s="25">
        <v>110.12181984799997</v>
      </c>
      <c r="D18" s="25">
        <f t="shared" si="0"/>
        <v>468.91372070300019</v>
      </c>
      <c r="E18" s="26"/>
      <c r="F18" s="26"/>
      <c r="G18" s="27"/>
    </row>
    <row r="19" spans="1:25">
      <c r="A19" s="104">
        <v>2024</v>
      </c>
      <c r="B19" s="25">
        <v>439.61520476796096</v>
      </c>
      <c r="C19" s="25">
        <v>116.10832522948499</v>
      </c>
      <c r="D19" s="25">
        <f t="shared" si="0"/>
        <v>555.72352999744589</v>
      </c>
      <c r="E19" s="26"/>
      <c r="F19" s="26"/>
      <c r="G19" s="27"/>
      <c r="Y19" s="12">
        <v>1408411377</v>
      </c>
    </row>
    <row r="20" spans="1:25">
      <c r="A20" s="104">
        <v>2025</v>
      </c>
      <c r="B20" s="25">
        <v>453.23997084076194</v>
      </c>
      <c r="C20" s="25">
        <v>123.48569376738398</v>
      </c>
      <c r="D20" s="25">
        <f t="shared" si="0"/>
        <v>576.72566460814596</v>
      </c>
      <c r="E20" s="15"/>
      <c r="F20" s="15"/>
      <c r="G20" s="27"/>
    </row>
    <row r="21" spans="1:25">
      <c r="E21" s="15"/>
      <c r="F21" s="15"/>
    </row>
    <row r="22" spans="1:25">
      <c r="B22" s="17"/>
      <c r="C22" s="17"/>
      <c r="D22" s="17"/>
      <c r="E22" s="17"/>
      <c r="F22" s="17"/>
    </row>
    <row r="24" spans="1:25">
      <c r="A24" s="18"/>
      <c r="B24" s="246" t="s">
        <v>12</v>
      </c>
      <c r="C24" s="248" t="s">
        <v>20</v>
      </c>
      <c r="D24" s="248"/>
      <c r="E24" s="249" t="s">
        <v>14</v>
      </c>
      <c r="F24" s="248"/>
    </row>
    <row r="25" spans="1:25">
      <c r="A25" s="19"/>
      <c r="B25" s="247"/>
      <c r="C25" s="19" t="s">
        <v>15</v>
      </c>
      <c r="D25" s="19" t="s">
        <v>16</v>
      </c>
      <c r="E25" s="19" t="s">
        <v>15</v>
      </c>
      <c r="F25" s="19" t="s">
        <v>16</v>
      </c>
    </row>
    <row r="26" spans="1:25">
      <c r="A26" s="104">
        <v>2016</v>
      </c>
      <c r="B26" s="20">
        <v>9995153</v>
      </c>
      <c r="C26" s="25">
        <f>B11</f>
        <v>207.64519797587997</v>
      </c>
      <c r="D26" s="15">
        <v>63.475894934145813</v>
      </c>
      <c r="E26" s="16">
        <f>1000000000*C26/B26</f>
        <v>20774.589240993108</v>
      </c>
      <c r="F26" s="16">
        <f>1000000000*D26/B26</f>
        <v>6350.6676620303679</v>
      </c>
    </row>
    <row r="27" spans="1:25">
      <c r="A27" s="104">
        <v>2017</v>
      </c>
      <c r="B27" s="20">
        <v>10120242</v>
      </c>
      <c r="C27" s="25">
        <f t="shared" ref="C27:C35" si="1">B12</f>
        <v>230.79101578740006</v>
      </c>
      <c r="D27" s="15">
        <v>66.717610079829512</v>
      </c>
      <c r="E27" s="16">
        <f t="shared" ref="E27:E35" si="2">1000000000*C27/B27</f>
        <v>22804.891008278268</v>
      </c>
      <c r="F27" s="16">
        <f t="shared" ref="F27:F35" si="3">1000000000*D27/B27</f>
        <v>6592.4915708368944</v>
      </c>
    </row>
    <row r="28" spans="1:25">
      <c r="A28" s="104">
        <v>2018</v>
      </c>
      <c r="B28" s="20">
        <v>10230185</v>
      </c>
      <c r="C28" s="25">
        <f t="shared" si="1"/>
        <v>252.36230080789991</v>
      </c>
      <c r="D28" s="15">
        <v>69.324347848391028</v>
      </c>
      <c r="E28" s="16">
        <f t="shared" si="2"/>
        <v>24668.400503793422</v>
      </c>
      <c r="F28" s="16">
        <f t="shared" si="3"/>
        <v>6776.4510464269242</v>
      </c>
    </row>
    <row r="29" spans="1:25">
      <c r="A29" s="104">
        <v>2019</v>
      </c>
      <c r="B29" s="20">
        <v>10327589</v>
      </c>
      <c r="C29" s="25">
        <f t="shared" si="1"/>
        <v>267.49488691799991</v>
      </c>
      <c r="D29" s="15">
        <v>72.626276168000018</v>
      </c>
      <c r="E29" s="16">
        <f t="shared" si="2"/>
        <v>25901.000409485689</v>
      </c>
      <c r="F29" s="16">
        <f t="shared" si="3"/>
        <v>7032.2585617998566</v>
      </c>
    </row>
    <row r="30" spans="1:25">
      <c r="A30" s="104">
        <v>2020</v>
      </c>
      <c r="B30" s="20">
        <v>10379295</v>
      </c>
      <c r="C30" s="25">
        <f t="shared" si="1"/>
        <v>306.81643341400013</v>
      </c>
      <c r="D30" s="15">
        <v>74.719289916999969</v>
      </c>
      <c r="E30" s="16">
        <f t="shared" si="2"/>
        <v>29560.430974743478</v>
      </c>
      <c r="F30" s="16">
        <f t="shared" si="3"/>
        <v>7198.8791066252543</v>
      </c>
    </row>
    <row r="31" spans="1:25">
      <c r="A31" s="104">
        <v>2021</v>
      </c>
      <c r="B31" s="16">
        <v>10452326</v>
      </c>
      <c r="C31" s="25">
        <f t="shared" si="1"/>
        <v>409.91521870400021</v>
      </c>
      <c r="D31" s="15">
        <v>78.356691306000002</v>
      </c>
      <c r="E31" s="16">
        <f t="shared" si="2"/>
        <v>39217.607516642725</v>
      </c>
      <c r="F31" s="16">
        <f t="shared" si="3"/>
        <v>7496.5793552554715</v>
      </c>
    </row>
    <row r="32" spans="1:25">
      <c r="A32" s="104">
        <v>2022</v>
      </c>
      <c r="B32" s="225">
        <v>10521556</v>
      </c>
      <c r="C32" s="25">
        <f t="shared" si="1"/>
        <v>358.08016615399987</v>
      </c>
      <c r="D32" s="15">
        <v>80.556014824999977</v>
      </c>
      <c r="E32" s="16">
        <f>1000000000*C32/B32</f>
        <v>34033.004828753452</v>
      </c>
      <c r="F32" s="16">
        <f>1000000000*D32/B32</f>
        <v>7656.2834266148438</v>
      </c>
    </row>
    <row r="33" spans="1:6">
      <c r="A33" s="104">
        <v>2023</v>
      </c>
      <c r="B33" s="225">
        <v>10551707</v>
      </c>
      <c r="C33" s="25">
        <f t="shared" si="1"/>
        <v>358.79190085500022</v>
      </c>
      <c r="D33" s="15">
        <v>84.173949592000056</v>
      </c>
      <c r="E33" s="16">
        <f t="shared" si="2"/>
        <v>34003.209230032662</v>
      </c>
      <c r="F33" s="16">
        <f t="shared" si="3"/>
        <v>7977.282689142151</v>
      </c>
    </row>
    <row r="34" spans="1:6">
      <c r="A34" s="104">
        <v>2024</v>
      </c>
      <c r="B34" s="16">
        <v>10587710</v>
      </c>
      <c r="C34" s="25">
        <f t="shared" si="1"/>
        <v>439.61520476796096</v>
      </c>
      <c r="D34" s="15">
        <v>88.998112601426982</v>
      </c>
      <c r="E34" s="16">
        <f t="shared" si="2"/>
        <v>41521.273700163772</v>
      </c>
      <c r="F34" s="16">
        <f t="shared" si="3"/>
        <v>8405.7943220419693</v>
      </c>
    </row>
    <row r="35" spans="1:6">
      <c r="A35" s="104">
        <v>2025</v>
      </c>
      <c r="B35" s="16">
        <v>10605529</v>
      </c>
      <c r="C35" s="25">
        <f t="shared" si="1"/>
        <v>453.23997084076194</v>
      </c>
      <c r="D35" s="15">
        <v>95.947616509319971</v>
      </c>
      <c r="E35" s="16">
        <f t="shared" si="2"/>
        <v>42736.196453827244</v>
      </c>
      <c r="F35" s="16">
        <f t="shared" si="3"/>
        <v>9046.943015225359</v>
      </c>
    </row>
    <row r="36" spans="1:6">
      <c r="A36" s="28"/>
      <c r="B36" s="16"/>
    </row>
    <row r="37" spans="1:6">
      <c r="A37" s="16" t="s">
        <v>21</v>
      </c>
      <c r="B37" s="29"/>
      <c r="C37" s="29"/>
      <c r="D37" s="29"/>
    </row>
  </sheetData>
  <mergeCells count="3">
    <mergeCell ref="B24:B25"/>
    <mergeCell ref="C24:D24"/>
    <mergeCell ref="E24:F24"/>
  </mergeCells>
  <phoneticPr fontId="31" type="noConversion"/>
  <pageMargins left="0.7" right="0.7" top="0.75" bottom="0.75" header="0.3" footer="0.3"/>
  <pageSetup orientation="portrait" r:id="rId1"/>
  <ignoredErrors>
    <ignoredError sqref="D11"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Blad21">
    <tabColor rgb="FF92D050"/>
  </sheetPr>
  <dimension ref="A1:F25"/>
  <sheetViews>
    <sheetView zoomScaleNormal="100" workbookViewId="0"/>
  </sheetViews>
  <sheetFormatPr defaultColWidth="9.09765625" defaultRowHeight="13.2"/>
  <cols>
    <col min="1" max="1" width="18.09765625" style="102" customWidth="1"/>
    <col min="2" max="2" width="11" style="102" customWidth="1"/>
    <col min="3" max="3" width="10.69921875" style="102" customWidth="1"/>
    <col min="4" max="5" width="9.09765625" style="102"/>
    <col min="6" max="6" width="9.69921875" style="102" customWidth="1"/>
    <col min="7" max="7" width="9.09765625" style="102"/>
    <col min="8" max="8" width="10.296875" style="102" customWidth="1"/>
    <col min="9" max="16384" width="9.09765625" style="102"/>
  </cols>
  <sheetData>
    <row r="1" spans="1:6" s="84" customFormat="1">
      <c r="A1" s="84" t="s">
        <v>22</v>
      </c>
      <c r="B1" s="84" t="s">
        <v>23</v>
      </c>
    </row>
    <row r="2" spans="1:6" s="11" customFormat="1"/>
    <row r="3" spans="1:6" s="11" customFormat="1">
      <c r="A3" s="11" t="s">
        <v>2</v>
      </c>
      <c r="B3" s="11" t="s">
        <v>24</v>
      </c>
    </row>
    <row r="4" spans="1:6" s="11" customFormat="1">
      <c r="A4" s="11" t="s">
        <v>4</v>
      </c>
      <c r="B4" s="159"/>
    </row>
    <row r="5" spans="1:6" s="11" customFormat="1">
      <c r="A5" s="11" t="s">
        <v>5</v>
      </c>
      <c r="B5" s="11" t="s">
        <v>6</v>
      </c>
    </row>
    <row r="6" spans="1:6" s="11" customFormat="1">
      <c r="A6" s="11" t="s">
        <v>7</v>
      </c>
      <c r="B6" s="163">
        <v>46197</v>
      </c>
    </row>
    <row r="7" spans="1:6">
      <c r="A7" s="164"/>
      <c r="B7" s="165"/>
    </row>
    <row r="9" spans="1:6">
      <c r="B9" s="164">
        <v>2023</v>
      </c>
      <c r="C9" s="164">
        <v>2024</v>
      </c>
      <c r="D9" s="164">
        <v>2025</v>
      </c>
    </row>
    <row r="10" spans="1:6">
      <c r="A10" s="102" t="s">
        <v>25</v>
      </c>
      <c r="B10" s="91">
        <v>0.30146122022650701</v>
      </c>
      <c r="C10" s="91">
        <v>0.30055512004895163</v>
      </c>
      <c r="D10" s="91">
        <v>0.30295640606313801</v>
      </c>
    </row>
    <row r="11" spans="1:6">
      <c r="A11" s="102" t="s">
        <v>26</v>
      </c>
      <c r="B11" s="91">
        <v>0.17763551181684922</v>
      </c>
      <c r="C11" s="91">
        <v>0.17793276900677021</v>
      </c>
      <c r="D11" s="91">
        <v>0.1705166422849779</v>
      </c>
    </row>
    <row r="12" spans="1:6">
      <c r="A12" s="102" t="s">
        <v>27</v>
      </c>
      <c r="B12" s="91">
        <v>0.17064569915100097</v>
      </c>
      <c r="C12" s="91">
        <v>0.16455773395095852</v>
      </c>
      <c r="D12" s="91">
        <v>0.1612047147553784</v>
      </c>
      <c r="F12" s="91"/>
    </row>
    <row r="13" spans="1:6">
      <c r="A13" s="102" t="s">
        <v>28</v>
      </c>
      <c r="B13" s="91">
        <v>0.15667283593583781</v>
      </c>
      <c r="C13" s="91">
        <v>0.15994445093186976</v>
      </c>
      <c r="D13" s="91">
        <v>0.15933920135038157</v>
      </c>
    </row>
    <row r="14" spans="1:6">
      <c r="A14" s="102" t="s">
        <v>29</v>
      </c>
      <c r="B14" s="91">
        <v>3.2995298981169249E-2</v>
      </c>
      <c r="C14" s="91">
        <v>3.8365606613021436E-2</v>
      </c>
      <c r="D14" s="91">
        <v>4.0951934667745639E-2</v>
      </c>
    </row>
    <row r="15" spans="1:6">
      <c r="A15" s="102" t="s">
        <v>30</v>
      </c>
      <c r="B15" s="91">
        <v>2.1292696921364599E-2</v>
      </c>
      <c r="C15" s="91">
        <v>2.1185069904086161E-2</v>
      </c>
      <c r="D15" s="91">
        <v>2.1801604354977973E-2</v>
      </c>
    </row>
    <row r="16" spans="1:6">
      <c r="A16" s="102" t="s">
        <v>514</v>
      </c>
      <c r="B16" s="91">
        <v>1.9818249642667152E-2</v>
      </c>
      <c r="C16" s="91">
        <v>1.9163765579343087E-2</v>
      </c>
      <c r="D16" s="91">
        <v>1.9144612505571573E-2</v>
      </c>
    </row>
    <row r="17" spans="1:4">
      <c r="A17" s="102" t="s">
        <v>31</v>
      </c>
      <c r="B17" s="91">
        <v>1.7842267726375354E-2</v>
      </c>
      <c r="C17" s="91">
        <v>1.7298706028503471E-2</v>
      </c>
      <c r="D17" s="91">
        <v>1.7668036567294723E-2</v>
      </c>
    </row>
    <row r="18" spans="1:4">
      <c r="A18" s="102" t="s">
        <v>33</v>
      </c>
      <c r="B18" s="91">
        <v>9.9589866569726512E-3</v>
      </c>
      <c r="C18" s="91">
        <v>1.0543962225287978E-2</v>
      </c>
      <c r="D18" s="91">
        <v>1.045005575408138E-2</v>
      </c>
    </row>
    <row r="19" spans="1:4">
      <c r="A19" s="102" t="s">
        <v>32</v>
      </c>
      <c r="B19" s="91">
        <v>1.3134422511144436E-2</v>
      </c>
      <c r="C19" s="91">
        <v>1.1096228730427338E-2</v>
      </c>
      <c r="D19" s="91">
        <v>1.0439459830183866E-2</v>
      </c>
    </row>
    <row r="20" spans="1:4">
      <c r="A20" s="102" t="s">
        <v>515</v>
      </c>
      <c r="B20" s="91">
        <v>2.0802791845344684E-3</v>
      </c>
      <c r="C20" s="91">
        <v>1.7954802273816932E-3</v>
      </c>
      <c r="D20" s="91">
        <v>9.0438948586479533E-3</v>
      </c>
    </row>
    <row r="21" spans="1:4">
      <c r="A21" s="102" t="s">
        <v>34</v>
      </c>
      <c r="B21" s="91">
        <v>8.1111339361784815E-3</v>
      </c>
      <c r="C21" s="91">
        <v>8.2048957147059717E-3</v>
      </c>
      <c r="D21" s="91">
        <v>7.994211408160954E-3</v>
      </c>
    </row>
    <row r="22" spans="1:4">
      <c r="A22" s="102" t="s">
        <v>35</v>
      </c>
      <c r="B22" s="91">
        <v>7.0674722935891174E-3</v>
      </c>
      <c r="C22" s="91">
        <v>7.9406296613679823E-3</v>
      </c>
      <c r="D22" s="91">
        <v>7.3949474853757437E-3</v>
      </c>
    </row>
    <row r="23" spans="1:4">
      <c r="A23" s="102" t="s">
        <v>36</v>
      </c>
      <c r="B23" s="91">
        <v>6.5402266657176838E-3</v>
      </c>
      <c r="C23" s="91">
        <v>6.7817414259146447E-3</v>
      </c>
      <c r="D23" s="91">
        <v>6.3522396052492023E-3</v>
      </c>
    </row>
    <row r="24" spans="1:4">
      <c r="A24" s="102" t="s">
        <v>37</v>
      </c>
      <c r="B24" s="91">
        <v>5.4743698350091685E-2</v>
      </c>
      <c r="C24" s="91">
        <v>5.4633839951410058E-2</v>
      </c>
      <c r="D24" s="91">
        <v>5.4742038508835057E-2</v>
      </c>
    </row>
    <row r="25" spans="1:4">
      <c r="A25" s="164" t="s">
        <v>38</v>
      </c>
      <c r="B25" s="226">
        <f>SUM(B10:B24)</f>
        <v>0.99999999999999978</v>
      </c>
      <c r="C25" s="226">
        <f t="shared" ref="C25:D25" si="0">SUM(C10:C24)</f>
        <v>0.99999999999999989</v>
      </c>
      <c r="D25" s="226">
        <f t="shared" si="0"/>
        <v>1</v>
      </c>
    </row>
  </sheetData>
  <sortState xmlns:xlrd2="http://schemas.microsoft.com/office/spreadsheetml/2017/richdata2" ref="C9:D24">
    <sortCondition descending="1" ref="D9:D24"/>
  </sortState>
  <pageMargins left="0.7" right="0.7" top="0.75" bottom="0.75" header="0.3" footer="0.3"/>
  <pageSetup paperSize="9" orientation="portrait" r:id="rId1"/>
  <ignoredErrors>
    <ignoredError sqref="B25:D25"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Blad25">
    <tabColor rgb="FF92D050"/>
  </sheetPr>
  <dimension ref="A1:Y26"/>
  <sheetViews>
    <sheetView workbookViewId="0">
      <selection activeCell="E10" sqref="E10:G13"/>
    </sheetView>
  </sheetViews>
  <sheetFormatPr defaultColWidth="9.09765625" defaultRowHeight="13.2"/>
  <cols>
    <col min="1" max="1" width="21.09765625" style="102" customWidth="1"/>
    <col min="2" max="4" width="12.69921875" style="102" customWidth="1"/>
    <col min="5" max="16384" width="9.09765625" style="102"/>
  </cols>
  <sheetData>
    <row r="1" spans="1:6" s="84" customFormat="1">
      <c r="A1" s="84" t="s">
        <v>39</v>
      </c>
      <c r="B1" s="84" t="s">
        <v>40</v>
      </c>
    </row>
    <row r="2" spans="1:6" s="84" customFormat="1"/>
    <row r="3" spans="1:6" s="11" customFormat="1">
      <c r="A3" s="11" t="s">
        <v>2</v>
      </c>
      <c r="B3" s="11" t="s">
        <v>41</v>
      </c>
    </row>
    <row r="4" spans="1:6" s="11" customFormat="1">
      <c r="A4" s="11" t="s">
        <v>4</v>
      </c>
      <c r="B4" s="159"/>
    </row>
    <row r="5" spans="1:6" s="11" customFormat="1">
      <c r="A5" s="11" t="s">
        <v>5</v>
      </c>
      <c r="B5" s="11" t="s">
        <v>6</v>
      </c>
    </row>
    <row r="6" spans="1:6" s="11" customFormat="1">
      <c r="A6" s="11" t="s">
        <v>7</v>
      </c>
      <c r="B6" s="163">
        <v>46197</v>
      </c>
    </row>
    <row r="7" spans="1:6">
      <c r="B7" s="167"/>
    </row>
    <row r="8" spans="1:6">
      <c r="B8" s="164">
        <v>2023</v>
      </c>
      <c r="C8" s="164">
        <v>2024</v>
      </c>
      <c r="D8" s="164">
        <v>2025</v>
      </c>
    </row>
    <row r="9" spans="1:6">
      <c r="A9" s="102" t="s">
        <v>43</v>
      </c>
      <c r="B9" s="91">
        <v>9.2166033429263466E-2</v>
      </c>
      <c r="C9" s="91">
        <v>9.4730045344862346E-2</v>
      </c>
      <c r="D9" s="91">
        <v>0.12060956470280809</v>
      </c>
    </row>
    <row r="10" spans="1:6">
      <c r="A10" s="102" t="s">
        <v>28</v>
      </c>
      <c r="B10" s="91">
        <v>0.14073418145625038</v>
      </c>
      <c r="C10" s="91">
        <v>0.12904695600235855</v>
      </c>
      <c r="D10" s="91">
        <v>0.11739451655047278</v>
      </c>
    </row>
    <row r="11" spans="1:6">
      <c r="A11" s="168" t="s">
        <v>47</v>
      </c>
      <c r="B11" s="91">
        <v>7.2001109399182736E-2</v>
      </c>
      <c r="C11" s="91">
        <v>7.8355416729632754E-2</v>
      </c>
      <c r="D11" s="91">
        <v>9.928250163747715E-2</v>
      </c>
      <c r="F11" s="91"/>
    </row>
    <row r="12" spans="1:6">
      <c r="A12" s="102" t="s">
        <v>42</v>
      </c>
      <c r="B12" s="91">
        <v>0.10604685947725082</v>
      </c>
      <c r="C12" s="91">
        <v>9.7036270337172256E-2</v>
      </c>
      <c r="D12" s="91">
        <v>9.0113435911085782E-2</v>
      </c>
    </row>
    <row r="13" spans="1:6">
      <c r="A13" s="168" t="s">
        <v>44</v>
      </c>
      <c r="B13" s="91">
        <v>8.7886918054882301E-2</v>
      </c>
      <c r="C13" s="91">
        <v>7.8506543128985917E-2</v>
      </c>
      <c r="D13" s="91">
        <v>7.3021949046722323E-2</v>
      </c>
    </row>
    <row r="14" spans="1:6">
      <c r="A14" s="102" t="s">
        <v>45</v>
      </c>
      <c r="B14" s="91">
        <v>7.3466296068834466E-2</v>
      </c>
      <c r="C14" s="91">
        <v>8.4171665473974783E-2</v>
      </c>
      <c r="D14" s="91">
        <v>6.8754518689751756E-2</v>
      </c>
    </row>
    <row r="15" spans="1:6">
      <c r="A15" s="168" t="s">
        <v>49</v>
      </c>
      <c r="B15" s="91">
        <v>6.130830223472189E-2</v>
      </c>
      <c r="C15" s="91">
        <v>6.0702583951285999E-2</v>
      </c>
      <c r="D15" s="91">
        <v>6.8335256014611212E-2</v>
      </c>
    </row>
    <row r="16" spans="1:6">
      <c r="A16" s="102" t="s">
        <v>48</v>
      </c>
      <c r="B16" s="91">
        <v>6.7945782128773377E-2</v>
      </c>
      <c r="C16" s="91">
        <v>6.7311835218051258E-2</v>
      </c>
      <c r="D16" s="91">
        <v>6.6259725068991415E-2</v>
      </c>
    </row>
    <row r="17" spans="1:25">
      <c r="A17" s="168" t="s">
        <v>46</v>
      </c>
      <c r="B17" s="91">
        <v>7.2090060862855909E-2</v>
      </c>
      <c r="C17" s="91">
        <v>6.2832177303297085E-2</v>
      </c>
      <c r="D17" s="91">
        <v>5.8938854676448237E-2</v>
      </c>
    </row>
    <row r="18" spans="1:25">
      <c r="A18" s="102" t="s">
        <v>446</v>
      </c>
      <c r="B18" s="91">
        <v>6.6337860113438327E-2</v>
      </c>
      <c r="C18" s="91">
        <v>8.4471726097981634E-2</v>
      </c>
      <c r="D18" s="91">
        <v>5.6035201059374096E-2</v>
      </c>
    </row>
    <row r="19" spans="1:25">
      <c r="A19" s="168" t="s">
        <v>50</v>
      </c>
      <c r="B19" s="91">
        <v>4.4056135982225172E-2</v>
      </c>
      <c r="C19" s="91">
        <v>4.6592157737101882E-2</v>
      </c>
      <c r="D19" s="91">
        <v>4.9454097894990445E-2</v>
      </c>
      <c r="Y19" s="102">
        <v>1408411377</v>
      </c>
    </row>
    <row r="20" spans="1:25">
      <c r="A20" s="168" t="s">
        <v>52</v>
      </c>
      <c r="B20" s="91">
        <v>2.2452616952006756E-2</v>
      </c>
      <c r="C20" s="91">
        <v>2.8682072476687848E-2</v>
      </c>
      <c r="D20" s="91">
        <v>4.0522893457794133E-2</v>
      </c>
    </row>
    <row r="21" spans="1:25">
      <c r="A21" s="168" t="s">
        <v>25</v>
      </c>
      <c r="B21" s="91">
        <v>3.7445087299447462E-2</v>
      </c>
      <c r="C21" s="91">
        <v>3.5818259269869555E-2</v>
      </c>
      <c r="D21" s="91">
        <v>3.7501949611158401E-2</v>
      </c>
    </row>
    <row r="22" spans="1:25">
      <c r="A22" s="168" t="s">
        <v>51</v>
      </c>
      <c r="B22" s="91">
        <v>3.6949610675298651E-2</v>
      </c>
      <c r="C22" s="91">
        <v>3.3162941268217817E-2</v>
      </c>
      <c r="D22" s="91">
        <v>3.158081320946661E-2</v>
      </c>
    </row>
    <row r="23" spans="1:25">
      <c r="A23" s="168" t="s">
        <v>37</v>
      </c>
      <c r="B23" s="91">
        <v>1.9113145865567813E-2</v>
      </c>
      <c r="C23" s="91">
        <v>1.8579349660520387E-2</v>
      </c>
      <c r="D23" s="91">
        <v>2.2194722468847822E-2</v>
      </c>
    </row>
    <row r="24" spans="1:25" s="164" customFormat="1">
      <c r="A24" s="169" t="s">
        <v>11</v>
      </c>
      <c r="B24" s="226">
        <f>SUM(B9:B23)</f>
        <v>0.99999999999999944</v>
      </c>
      <c r="C24" s="226">
        <f t="shared" ref="C24:D24" si="0">SUM(C9:C23)</f>
        <v>1.0000000000000002</v>
      </c>
      <c r="D24" s="226">
        <f t="shared" si="0"/>
        <v>1.0000000000000004</v>
      </c>
    </row>
    <row r="25" spans="1:25">
      <c r="A25" s="168"/>
    </row>
    <row r="26" spans="1:25">
      <c r="A26" s="168"/>
      <c r="D26" s="168"/>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Blad26">
    <tabColor rgb="FF92D050"/>
  </sheetPr>
  <dimension ref="A1:M23"/>
  <sheetViews>
    <sheetView zoomScaleNormal="100" workbookViewId="0">
      <selection activeCell="E6" sqref="E6"/>
    </sheetView>
  </sheetViews>
  <sheetFormatPr defaultColWidth="9.09765625" defaultRowHeight="12"/>
  <cols>
    <col min="1" max="1" width="13.09765625" style="33" customWidth="1"/>
    <col min="2" max="2" width="22.69921875" style="33" customWidth="1"/>
    <col min="3" max="3" width="23.69921875" style="33" customWidth="1"/>
    <col min="4" max="4" width="24.09765625" style="33" customWidth="1"/>
    <col min="5" max="5" width="21.69921875" style="33" customWidth="1"/>
    <col min="6" max="6" width="9.69921875" style="33" bestFit="1" customWidth="1"/>
    <col min="7" max="7" width="9.296875" style="33" bestFit="1" customWidth="1"/>
    <col min="8" max="9" width="9.296875" style="33" customWidth="1"/>
    <col min="10" max="10" width="9.09765625" style="33"/>
    <col min="11" max="11" width="27.69921875" style="33" customWidth="1"/>
    <col min="12" max="13" width="9.09765625" style="33"/>
    <col min="14" max="14" width="18.296875" style="33" customWidth="1"/>
    <col min="15" max="15" width="18.296875" style="33" bestFit="1" customWidth="1"/>
    <col min="16" max="16" width="18.796875" style="33" bestFit="1" customWidth="1"/>
    <col min="17" max="17" width="16.69921875" style="33" bestFit="1" customWidth="1"/>
    <col min="18" max="16384" width="9.09765625" style="33"/>
  </cols>
  <sheetData>
    <row r="1" spans="1:13" s="94" customFormat="1">
      <c r="A1" s="94" t="s">
        <v>53</v>
      </c>
      <c r="B1" s="94" t="s">
        <v>54</v>
      </c>
    </row>
    <row r="2" spans="1:13" s="32" customFormat="1"/>
    <row r="3" spans="1:13" s="32" customFormat="1">
      <c r="A3" s="32" t="s">
        <v>2</v>
      </c>
      <c r="B3" s="32" t="s">
        <v>55</v>
      </c>
    </row>
    <row r="4" spans="1:13" s="32" customFormat="1" ht="13.2">
      <c r="A4" s="32" t="s">
        <v>4</v>
      </c>
      <c r="B4" s="159"/>
    </row>
    <row r="5" spans="1:13" s="32" customFormat="1">
      <c r="A5" s="32" t="s">
        <v>5</v>
      </c>
      <c r="B5" s="32" t="s">
        <v>56</v>
      </c>
    </row>
    <row r="6" spans="1:13" s="32" customFormat="1" ht="13.2">
      <c r="A6" s="12" t="s">
        <v>7</v>
      </c>
      <c r="B6" s="163">
        <v>45874</v>
      </c>
    </row>
    <row r="8" spans="1:13">
      <c r="A8" s="33" t="s">
        <v>8</v>
      </c>
      <c r="B8" s="33" t="s">
        <v>57</v>
      </c>
      <c r="C8" s="33" t="s">
        <v>58</v>
      </c>
      <c r="D8" s="33" t="s">
        <v>59</v>
      </c>
      <c r="E8" s="33" t="s">
        <v>60</v>
      </c>
      <c r="F8" s="34" t="s">
        <v>11</v>
      </c>
      <c r="G8" s="34" t="s">
        <v>532</v>
      </c>
      <c r="H8" s="34"/>
      <c r="I8" s="34"/>
      <c r="J8" s="33" t="s">
        <v>8</v>
      </c>
      <c r="K8" s="33" t="s">
        <v>61</v>
      </c>
    </row>
    <row r="9" spans="1:13">
      <c r="A9" s="33" t="s">
        <v>62</v>
      </c>
      <c r="B9" s="35">
        <v>44</v>
      </c>
      <c r="C9" s="35"/>
      <c r="D9" s="35">
        <v>245</v>
      </c>
      <c r="E9" s="35">
        <v>58</v>
      </c>
      <c r="F9" s="34">
        <f>SUM(B9:E9)</f>
        <v>347</v>
      </c>
      <c r="G9" s="34">
        <v>36</v>
      </c>
      <c r="H9" s="230">
        <f>G9/F9</f>
        <v>0.1037463976945245</v>
      </c>
      <c r="I9" s="34"/>
      <c r="J9" s="33" t="s">
        <v>62</v>
      </c>
      <c r="K9" s="35">
        <f>ROUND(M9,-2)</f>
        <v>19600</v>
      </c>
      <c r="M9" s="33">
        <v>19644</v>
      </c>
    </row>
    <row r="10" spans="1:13">
      <c r="A10" s="33" t="s">
        <v>63</v>
      </c>
      <c r="B10" s="35">
        <v>43</v>
      </c>
      <c r="C10" s="35"/>
      <c r="D10" s="35">
        <v>217</v>
      </c>
      <c r="E10" s="35">
        <v>55</v>
      </c>
      <c r="F10" s="34">
        <f t="shared" ref="F10:F17" si="0">SUM(B10:E10)</f>
        <v>315</v>
      </c>
      <c r="G10" s="34">
        <v>35</v>
      </c>
      <c r="H10" s="230">
        <f t="shared" ref="H10:H17" si="1">G10/F10</f>
        <v>0.1111111111111111</v>
      </c>
      <c r="I10" s="34"/>
      <c r="J10" s="33" t="s">
        <v>63</v>
      </c>
      <c r="K10" s="35">
        <f t="shared" ref="K10:K17" si="2">ROUND(M10,-2)</f>
        <v>20300</v>
      </c>
      <c r="M10" s="33">
        <v>20349</v>
      </c>
    </row>
    <row r="11" spans="1:13">
      <c r="A11" s="33" t="s">
        <v>64</v>
      </c>
      <c r="B11" s="35">
        <v>44</v>
      </c>
      <c r="C11" s="35"/>
      <c r="D11" s="35">
        <v>242</v>
      </c>
      <c r="E11" s="35">
        <v>55</v>
      </c>
      <c r="F11" s="34">
        <f t="shared" si="0"/>
        <v>341</v>
      </c>
      <c r="G11" s="34">
        <v>44</v>
      </c>
      <c r="H11" s="230">
        <f t="shared" si="1"/>
        <v>0.12903225806451613</v>
      </c>
      <c r="I11" s="34"/>
      <c r="J11" s="33" t="s">
        <v>64</v>
      </c>
      <c r="K11" s="35">
        <f t="shared" si="2"/>
        <v>21200</v>
      </c>
      <c r="M11" s="33">
        <v>21228</v>
      </c>
    </row>
    <row r="12" spans="1:13">
      <c r="A12" s="33" t="s">
        <v>65</v>
      </c>
      <c r="B12" s="35">
        <v>43</v>
      </c>
      <c r="C12" s="35">
        <v>1</v>
      </c>
      <c r="D12" s="35">
        <v>227</v>
      </c>
      <c r="E12" s="35">
        <v>54</v>
      </c>
      <c r="F12" s="34">
        <f t="shared" si="0"/>
        <v>325</v>
      </c>
      <c r="G12" s="34">
        <v>40</v>
      </c>
      <c r="H12" s="230">
        <f t="shared" si="1"/>
        <v>0.12307692307692308</v>
      </c>
      <c r="I12" s="34"/>
      <c r="J12" s="33" t="s">
        <v>65</v>
      </c>
      <c r="K12" s="35">
        <f t="shared" si="2"/>
        <v>22000</v>
      </c>
      <c r="M12" s="33">
        <v>21987</v>
      </c>
    </row>
    <row r="13" spans="1:13">
      <c r="A13" s="33" t="s">
        <v>66</v>
      </c>
      <c r="B13" s="35">
        <v>37</v>
      </c>
      <c r="C13" s="35">
        <v>14</v>
      </c>
      <c r="D13" s="35">
        <v>227</v>
      </c>
      <c r="E13" s="35">
        <v>37</v>
      </c>
      <c r="F13" s="34">
        <f t="shared" si="0"/>
        <v>315</v>
      </c>
      <c r="G13" s="34">
        <v>37</v>
      </c>
      <c r="H13" s="230">
        <f t="shared" si="1"/>
        <v>0.11746031746031746</v>
      </c>
      <c r="I13" s="34"/>
      <c r="J13" s="33" t="s">
        <v>66</v>
      </c>
      <c r="K13" s="35">
        <f t="shared" si="2"/>
        <v>22000</v>
      </c>
      <c r="M13" s="33">
        <v>22049</v>
      </c>
    </row>
    <row r="14" spans="1:13">
      <c r="A14" s="33" t="s">
        <v>67</v>
      </c>
      <c r="B14" s="35">
        <v>31</v>
      </c>
      <c r="C14" s="35">
        <v>16</v>
      </c>
      <c r="D14" s="35">
        <v>206</v>
      </c>
      <c r="E14" s="35">
        <v>25</v>
      </c>
      <c r="F14" s="34">
        <f t="shared" si="0"/>
        <v>278</v>
      </c>
      <c r="G14" s="34">
        <v>34</v>
      </c>
      <c r="H14" s="230">
        <f t="shared" si="1"/>
        <v>0.1223021582733813</v>
      </c>
      <c r="I14" s="34"/>
      <c r="J14" s="33" t="s">
        <v>67</v>
      </c>
      <c r="K14" s="35">
        <f t="shared" si="2"/>
        <v>22800</v>
      </c>
      <c r="M14" s="33">
        <v>22814</v>
      </c>
    </row>
    <row r="15" spans="1:13">
      <c r="A15" s="33" t="s">
        <v>68</v>
      </c>
      <c r="B15" s="35">
        <v>31</v>
      </c>
      <c r="C15" s="35">
        <v>14</v>
      </c>
      <c r="D15" s="35">
        <v>202</v>
      </c>
      <c r="E15" s="35">
        <v>24</v>
      </c>
      <c r="F15" s="34">
        <f t="shared" si="0"/>
        <v>271</v>
      </c>
      <c r="G15" s="34">
        <v>34</v>
      </c>
      <c r="H15" s="230">
        <f t="shared" si="1"/>
        <v>0.12546125461254612</v>
      </c>
      <c r="I15" s="34"/>
      <c r="J15" s="33" t="s">
        <v>68</v>
      </c>
      <c r="K15" s="35">
        <f t="shared" si="2"/>
        <v>23900</v>
      </c>
      <c r="M15" s="33">
        <v>23905</v>
      </c>
    </row>
    <row r="16" spans="1:13">
      <c r="A16" s="33" t="s">
        <v>449</v>
      </c>
      <c r="B16" s="35">
        <v>31</v>
      </c>
      <c r="C16" s="35">
        <v>14</v>
      </c>
      <c r="D16" s="35">
        <v>206</v>
      </c>
      <c r="E16" s="35">
        <v>25</v>
      </c>
      <c r="F16" s="34">
        <f t="shared" si="0"/>
        <v>276</v>
      </c>
      <c r="G16" s="34">
        <v>36</v>
      </c>
      <c r="H16" s="230">
        <f t="shared" si="1"/>
        <v>0.13043478260869565</v>
      </c>
      <c r="I16" s="34"/>
      <c r="J16" s="33" t="s">
        <v>449</v>
      </c>
      <c r="K16" s="35">
        <f t="shared" si="2"/>
        <v>24800</v>
      </c>
      <c r="M16" s="33">
        <v>24760</v>
      </c>
    </row>
    <row r="17" spans="1:13">
      <c r="A17" s="33" t="s">
        <v>503</v>
      </c>
      <c r="B17" s="37">
        <v>32</v>
      </c>
      <c r="C17" s="37">
        <v>14</v>
      </c>
      <c r="D17" s="37">
        <v>209</v>
      </c>
      <c r="E17" s="37">
        <v>25</v>
      </c>
      <c r="F17" s="34">
        <f t="shared" si="0"/>
        <v>280</v>
      </c>
      <c r="G17" s="34">
        <v>38</v>
      </c>
      <c r="H17" s="230">
        <f t="shared" si="1"/>
        <v>0.1357142857142857</v>
      </c>
      <c r="I17" s="34"/>
      <c r="J17" s="33" t="s">
        <v>503</v>
      </c>
      <c r="K17" s="35">
        <f t="shared" si="2"/>
        <v>25000</v>
      </c>
      <c r="M17" s="33">
        <v>24990</v>
      </c>
    </row>
    <row r="23" spans="1:13">
      <c r="M23" s="38"/>
    </row>
  </sheetData>
  <phoneticPr fontId="31" type="noConversion"/>
  <pageMargins left="0.7" right="0.7" top="0.75" bottom="0.75" header="0.3" footer="0.3"/>
  <pageSetup paperSize="9" orientation="portrait" horizontalDpi="1200" verticalDpi="1200" r:id="rId1"/>
  <ignoredErrors>
    <ignoredError sqref="J9:J14 A9:A15"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Blad33">
    <tabColor rgb="FF92D050"/>
  </sheetPr>
  <dimension ref="A1:Y68"/>
  <sheetViews>
    <sheetView workbookViewId="0">
      <selection activeCell="D37" sqref="D37"/>
    </sheetView>
  </sheetViews>
  <sheetFormatPr defaultColWidth="10.69921875" defaultRowHeight="12"/>
  <cols>
    <col min="1" max="1" width="12.69921875" style="41" customWidth="1"/>
    <col min="2" max="2" width="27.69921875" style="41" customWidth="1"/>
    <col min="3" max="3" width="26.69921875" style="41" customWidth="1"/>
    <col min="4" max="4" width="24.69921875" style="41" customWidth="1"/>
    <col min="5" max="5" width="24.09765625" style="41" customWidth="1"/>
    <col min="6" max="16384" width="10.69921875" style="41"/>
  </cols>
  <sheetData>
    <row r="1" spans="1:11">
      <c r="A1" s="39" t="s">
        <v>69</v>
      </c>
      <c r="B1" s="40" t="s">
        <v>70</v>
      </c>
    </row>
    <row r="3" spans="1:11">
      <c r="A3" s="42" t="s">
        <v>2</v>
      </c>
      <c r="B3" s="42" t="s">
        <v>71</v>
      </c>
    </row>
    <row r="4" spans="1:11" ht="13.2">
      <c r="A4" s="43" t="s">
        <v>4</v>
      </c>
      <c r="B4" s="250"/>
      <c r="C4" s="251"/>
      <c r="D4" s="251"/>
      <c r="E4" s="251"/>
      <c r="F4" s="251"/>
      <c r="G4" s="251"/>
    </row>
    <row r="5" spans="1:11">
      <c r="A5" s="42" t="s">
        <v>5</v>
      </c>
      <c r="B5" s="42" t="s">
        <v>504</v>
      </c>
    </row>
    <row r="6" spans="1:11" ht="13.2">
      <c r="A6" s="12" t="s">
        <v>7</v>
      </c>
      <c r="B6" s="13">
        <v>46195</v>
      </c>
    </row>
    <row r="7" spans="1:11" ht="13.2">
      <c r="A7" s="12"/>
      <c r="B7" s="13"/>
    </row>
    <row r="8" spans="1:11">
      <c r="A8" s="39" t="s">
        <v>8</v>
      </c>
      <c r="B8" s="39" t="s">
        <v>72</v>
      </c>
      <c r="C8" s="39" t="s">
        <v>73</v>
      </c>
      <c r="D8" s="39" t="s">
        <v>74</v>
      </c>
      <c r="E8" s="39" t="s">
        <v>75</v>
      </c>
      <c r="K8" s="39" t="s">
        <v>76</v>
      </c>
    </row>
    <row r="9" spans="1:11">
      <c r="A9" s="44" t="s">
        <v>77</v>
      </c>
      <c r="B9" s="45">
        <v>56.925643164175277</v>
      </c>
      <c r="C9" s="45">
        <v>36.400541271989177</v>
      </c>
      <c r="D9" s="41">
        <v>35.700000000000003</v>
      </c>
      <c r="E9" s="41">
        <v>19.600000000000001</v>
      </c>
      <c r="K9" s="45">
        <v>4.7411304292038237</v>
      </c>
    </row>
    <row r="10" spans="1:11">
      <c r="A10" s="44" t="s">
        <v>78</v>
      </c>
      <c r="B10" s="45">
        <v>57.199975010932718</v>
      </c>
      <c r="C10" s="45">
        <v>37.00787401574803</v>
      </c>
      <c r="D10" s="41">
        <v>36.1</v>
      </c>
      <c r="E10" s="41">
        <v>20.8</v>
      </c>
      <c r="K10" s="45">
        <v>5.5538202036608988</v>
      </c>
    </row>
    <row r="11" spans="1:11">
      <c r="A11" s="44" t="s">
        <v>79</v>
      </c>
      <c r="B11" s="45">
        <v>56.699875466998755</v>
      </c>
      <c r="C11" s="45">
        <v>37.5</v>
      </c>
      <c r="D11" s="41">
        <v>36.299999999999997</v>
      </c>
      <c r="E11" s="41">
        <v>22.6</v>
      </c>
      <c r="K11" s="45">
        <v>6.8244084682440844</v>
      </c>
    </row>
    <row r="12" spans="1:11">
      <c r="A12" s="44" t="s">
        <v>80</v>
      </c>
      <c r="B12" s="45">
        <v>56.377799415774099</v>
      </c>
      <c r="C12" s="45">
        <v>40</v>
      </c>
      <c r="D12" s="41">
        <v>36.1</v>
      </c>
      <c r="E12" s="41">
        <v>23</v>
      </c>
      <c r="K12" s="45">
        <v>9.0372444011684525</v>
      </c>
    </row>
    <row r="13" spans="1:11">
      <c r="A13" s="44" t="s">
        <v>81</v>
      </c>
      <c r="B13" s="45">
        <v>56.367636274749451</v>
      </c>
      <c r="C13" s="45">
        <v>39.037854889589909</v>
      </c>
      <c r="D13" s="41">
        <v>36.6</v>
      </c>
      <c r="E13" s="41">
        <v>28.2</v>
      </c>
      <c r="K13" s="45">
        <v>7.7487166951845516</v>
      </c>
    </row>
    <row r="14" spans="1:11">
      <c r="A14" s="44" t="s">
        <v>82</v>
      </c>
      <c r="B14" s="45">
        <v>55.619982158786797</v>
      </c>
      <c r="C14" s="45">
        <v>40.402684563758392</v>
      </c>
      <c r="D14" s="41">
        <v>36.6</v>
      </c>
      <c r="E14" s="41">
        <v>28.2</v>
      </c>
      <c r="K14" s="45">
        <v>8.3073148974130238</v>
      </c>
    </row>
    <row r="15" spans="1:11">
      <c r="A15" s="44" t="s">
        <v>83</v>
      </c>
      <c r="B15" s="45">
        <v>55.723505434782609</v>
      </c>
      <c r="C15" s="45">
        <v>46.178600160901048</v>
      </c>
      <c r="D15" s="41">
        <v>36.9</v>
      </c>
      <c r="E15" s="41">
        <v>32.1</v>
      </c>
      <c r="K15" s="45">
        <v>14.073822463768115</v>
      </c>
    </row>
    <row r="16" spans="1:11">
      <c r="A16" s="44" t="s">
        <v>84</v>
      </c>
      <c r="B16" s="45">
        <v>54.815239186479516</v>
      </c>
      <c r="C16" s="45">
        <v>42.28045325779037</v>
      </c>
      <c r="D16" s="41">
        <v>37.799999999999997</v>
      </c>
      <c r="E16" s="41">
        <v>32</v>
      </c>
      <c r="K16" s="45">
        <v>8.0893726725866522</v>
      </c>
    </row>
    <row r="17" spans="1:25">
      <c r="A17" s="44" t="s">
        <v>85</v>
      </c>
      <c r="B17" s="45">
        <v>55.534071600164062</v>
      </c>
      <c r="C17" s="45">
        <v>45.257903494176375</v>
      </c>
      <c r="D17" s="41">
        <v>37.700000000000003</v>
      </c>
      <c r="E17" s="41">
        <v>31.7</v>
      </c>
      <c r="K17" s="45">
        <v>10.564246792054842</v>
      </c>
    </row>
    <row r="18" spans="1:25">
      <c r="A18" s="44" t="s">
        <v>86</v>
      </c>
      <c r="B18" s="45">
        <v>54.833180987202923</v>
      </c>
      <c r="C18" s="45">
        <v>43.39622641509434</v>
      </c>
      <c r="D18" s="41">
        <v>38.6</v>
      </c>
      <c r="E18" s="41">
        <v>33.4</v>
      </c>
      <c r="K18" s="45">
        <v>9.3864259597806221</v>
      </c>
    </row>
    <row r="19" spans="1:25">
      <c r="A19" s="44" t="s">
        <v>87</v>
      </c>
      <c r="B19" s="45">
        <v>55.217142857142861</v>
      </c>
      <c r="C19" s="45">
        <v>44.047619047619051</v>
      </c>
      <c r="D19" s="41">
        <v>38.9</v>
      </c>
      <c r="E19" s="41">
        <v>33.9</v>
      </c>
      <c r="K19" s="45">
        <v>10.56</v>
      </c>
    </row>
    <row r="20" spans="1:25">
      <c r="A20" s="44" t="s">
        <v>88</v>
      </c>
      <c r="B20" s="45">
        <v>55.158037072511128</v>
      </c>
      <c r="C20" s="45">
        <v>42.992992992992995</v>
      </c>
      <c r="D20" s="41">
        <v>38.799999999999997</v>
      </c>
      <c r="E20" s="41">
        <v>35.299999999999997</v>
      </c>
      <c r="K20" s="45">
        <v>11.256972223787256</v>
      </c>
      <c r="Y20" s="41">
        <v>1408411377</v>
      </c>
    </row>
    <row r="21" spans="1:25">
      <c r="A21" s="44" t="s">
        <v>89</v>
      </c>
      <c r="B21" s="45">
        <v>55.146457208312881</v>
      </c>
      <c r="C21" s="45">
        <v>45.217853347502654</v>
      </c>
      <c r="D21" s="41">
        <v>38.799999999999997</v>
      </c>
      <c r="E21" s="41">
        <v>36</v>
      </c>
      <c r="K21" s="45">
        <v>10.265641193476245</v>
      </c>
    </row>
    <row r="22" spans="1:25">
      <c r="A22" s="44" t="s">
        <v>90</v>
      </c>
      <c r="B22" s="45">
        <v>54.867634500426988</v>
      </c>
      <c r="C22" s="45">
        <v>44.545943041375601</v>
      </c>
      <c r="D22" s="41">
        <v>39</v>
      </c>
      <c r="E22" s="41">
        <v>36.6</v>
      </c>
      <c r="K22" s="45">
        <v>9.9327497865072587</v>
      </c>
    </row>
    <row r="23" spans="1:25">
      <c r="A23" s="44" t="s">
        <v>91</v>
      </c>
      <c r="B23" s="45">
        <v>54.788673745575679</v>
      </c>
      <c r="C23" s="45">
        <v>45.170295924064767</v>
      </c>
      <c r="D23" s="41">
        <v>37.700000000000003</v>
      </c>
      <c r="E23" s="41">
        <v>35.799999999999997</v>
      </c>
      <c r="K23" s="45">
        <v>9.3222985633978759</v>
      </c>
    </row>
    <row r="24" spans="1:25">
      <c r="A24" s="44" t="s">
        <v>62</v>
      </c>
      <c r="B24" s="45">
        <v>54.795357361026269</v>
      </c>
      <c r="C24" s="45">
        <v>45.915324985092425</v>
      </c>
      <c r="D24" s="41">
        <v>38.299999999999997</v>
      </c>
      <c r="E24" s="41">
        <v>36.9</v>
      </c>
      <c r="K24" s="45">
        <v>8.5369578497251073</v>
      </c>
    </row>
    <row r="25" spans="1:25">
      <c r="A25" s="44" t="s">
        <v>63</v>
      </c>
      <c r="B25" s="45">
        <v>54.975674480318446</v>
      </c>
      <c r="C25" s="45">
        <v>47.215496368038743</v>
      </c>
      <c r="D25" s="41">
        <v>38.200000000000003</v>
      </c>
      <c r="E25" s="41">
        <v>37.5</v>
      </c>
      <c r="K25" s="45">
        <v>10.147918816649467</v>
      </c>
    </row>
    <row r="26" spans="1:25">
      <c r="A26" s="44" t="s">
        <v>64</v>
      </c>
      <c r="B26" s="45">
        <v>54.804974561899378</v>
      </c>
      <c r="C26" s="45">
        <v>47.175421209117935</v>
      </c>
      <c r="D26" s="41">
        <v>37.799999999999997</v>
      </c>
      <c r="E26" s="41">
        <v>36.299999999999997</v>
      </c>
      <c r="K26" s="45">
        <v>9.5063124175617109</v>
      </c>
    </row>
    <row r="27" spans="1:25">
      <c r="A27" s="44" t="s">
        <v>65</v>
      </c>
      <c r="B27" s="45">
        <v>53.772683858643745</v>
      </c>
      <c r="C27" s="45">
        <v>46.875</v>
      </c>
      <c r="D27" s="41">
        <v>37.6</v>
      </c>
      <c r="E27" s="41">
        <v>36.1</v>
      </c>
      <c r="K27" s="45">
        <v>10.478919361440852</v>
      </c>
    </row>
    <row r="28" spans="1:25">
      <c r="A28" s="46" t="s">
        <v>66</v>
      </c>
      <c r="B28" s="45">
        <v>53.807428908340512</v>
      </c>
      <c r="C28" s="45">
        <v>47.190517998244076</v>
      </c>
      <c r="D28" s="45">
        <v>38</v>
      </c>
      <c r="E28" s="45">
        <v>36.200000000000003</v>
      </c>
      <c r="K28" s="45">
        <v>10.331534309946029</v>
      </c>
    </row>
    <row r="29" spans="1:25">
      <c r="A29" s="47">
        <v>2022</v>
      </c>
      <c r="B29" s="41">
        <v>53.7</v>
      </c>
      <c r="C29" s="41">
        <v>45.9</v>
      </c>
      <c r="D29" s="45">
        <v>38.700000000000003</v>
      </c>
      <c r="E29" s="45">
        <v>36.5</v>
      </c>
      <c r="K29" s="45">
        <v>10.489173314631367</v>
      </c>
    </row>
    <row r="30" spans="1:25">
      <c r="A30" s="47">
        <v>2023</v>
      </c>
      <c r="B30" s="45">
        <v>54.009621418113369</v>
      </c>
      <c r="C30" s="45">
        <v>46.886156287187625</v>
      </c>
      <c r="D30" s="41">
        <v>38.799999999999997</v>
      </c>
      <c r="E30" s="41">
        <v>36.9</v>
      </c>
      <c r="K30" s="45">
        <v>10.54591089730182</v>
      </c>
    </row>
    <row r="31" spans="1:25">
      <c r="A31" s="47" t="s">
        <v>449</v>
      </c>
      <c r="B31" s="45">
        <v>53.4</v>
      </c>
      <c r="C31" s="45">
        <v>48</v>
      </c>
      <c r="D31" s="41">
        <v>39.1</v>
      </c>
      <c r="E31" s="41">
        <v>37.200000000000003</v>
      </c>
      <c r="K31" s="45">
        <v>10.6</v>
      </c>
    </row>
    <row r="32" spans="1:25" ht="12.6" customHeight="1">
      <c r="A32" s="44" t="s">
        <v>503</v>
      </c>
      <c r="B32" s="41">
        <v>53.2</v>
      </c>
      <c r="C32" s="41">
        <v>48.1</v>
      </c>
      <c r="D32" s="45">
        <v>39.5</v>
      </c>
      <c r="E32" s="45">
        <v>37.700000000000003</v>
      </c>
      <c r="K32" s="41">
        <v>10.6</v>
      </c>
    </row>
    <row r="33" spans="1:5" ht="12.6" customHeight="1">
      <c r="A33" s="44"/>
      <c r="D33" s="45"/>
      <c r="E33" s="45"/>
    </row>
    <row r="34" spans="1:5" ht="12.6" customHeight="1">
      <c r="A34" s="44"/>
      <c r="D34" s="45"/>
      <c r="E34" s="45"/>
    </row>
    <row r="35" spans="1:5" ht="12.6" customHeight="1">
      <c r="A35" s="44"/>
      <c r="D35" s="45"/>
      <c r="E35" s="45"/>
    </row>
    <row r="36" spans="1:5" ht="12.6" customHeight="1">
      <c r="A36" s="44"/>
      <c r="D36" s="45"/>
      <c r="E36" s="45"/>
    </row>
    <row r="37" spans="1:5" ht="12.6" customHeight="1">
      <c r="A37" s="44"/>
      <c r="D37" s="45"/>
      <c r="E37" s="45"/>
    </row>
    <row r="38" spans="1:5" ht="12.6" customHeight="1">
      <c r="A38" s="44"/>
      <c r="D38" s="45"/>
      <c r="E38" s="45"/>
    </row>
    <row r="39" spans="1:5" ht="12.6" customHeight="1">
      <c r="A39" s="44"/>
      <c r="D39" s="45"/>
      <c r="E39" s="45"/>
    </row>
    <row r="40" spans="1:5" ht="12.6" customHeight="1">
      <c r="A40" s="44"/>
      <c r="D40" s="45"/>
      <c r="E40" s="45"/>
    </row>
    <row r="41" spans="1:5" ht="12.6" customHeight="1">
      <c r="A41" s="44"/>
      <c r="D41" s="45"/>
      <c r="E41" s="45"/>
    </row>
    <row r="42" spans="1:5" ht="12.6" customHeight="1">
      <c r="A42" s="44"/>
      <c r="D42" s="45"/>
      <c r="E42" s="45"/>
    </row>
    <row r="43" spans="1:5" ht="12.6" customHeight="1">
      <c r="A43" s="44"/>
      <c r="D43" s="45"/>
      <c r="E43" s="45"/>
    </row>
    <row r="44" spans="1:5" ht="12.6" customHeight="1">
      <c r="A44" s="44"/>
      <c r="D44" s="45"/>
      <c r="E44" s="45"/>
    </row>
    <row r="45" spans="1:5" ht="12.6" customHeight="1">
      <c r="A45" s="44"/>
      <c r="D45" s="45"/>
      <c r="E45" s="45"/>
    </row>
    <row r="46" spans="1:5" ht="12.6" customHeight="1">
      <c r="A46" s="44"/>
      <c r="D46" s="45"/>
      <c r="E46" s="45"/>
    </row>
    <row r="47" spans="1:5" ht="12.6" customHeight="1">
      <c r="A47" s="44"/>
      <c r="D47" s="45"/>
      <c r="E47" s="45"/>
    </row>
    <row r="48" spans="1:5" ht="12.6" customHeight="1">
      <c r="A48" s="44"/>
      <c r="D48" s="45"/>
      <c r="E48" s="45"/>
    </row>
    <row r="49" spans="1:5" ht="12.6" customHeight="1">
      <c r="A49" s="44"/>
      <c r="D49" s="45"/>
      <c r="E49" s="45"/>
    </row>
    <row r="50" spans="1:5" ht="12.6" customHeight="1">
      <c r="A50" s="44"/>
      <c r="D50" s="45"/>
      <c r="E50" s="45"/>
    </row>
    <row r="51" spans="1:5" ht="12.6" customHeight="1">
      <c r="A51" s="44"/>
      <c r="D51" s="45"/>
      <c r="E51" s="45"/>
    </row>
    <row r="52" spans="1:5" ht="12.6" customHeight="1">
      <c r="A52" s="44"/>
      <c r="D52" s="45"/>
      <c r="E52" s="45"/>
    </row>
    <row r="53" spans="1:5" ht="12.6" customHeight="1">
      <c r="A53" s="44"/>
      <c r="D53" s="45"/>
      <c r="E53" s="45"/>
    </row>
    <row r="54" spans="1:5" ht="12.6" customHeight="1">
      <c r="A54" s="44"/>
      <c r="D54" s="45"/>
      <c r="E54" s="45"/>
    </row>
    <row r="55" spans="1:5" ht="12.6" customHeight="1">
      <c r="A55" s="44"/>
      <c r="D55" s="45"/>
      <c r="E55" s="45"/>
    </row>
    <row r="56" spans="1:5" ht="12.6" customHeight="1">
      <c r="A56" s="44"/>
      <c r="D56" s="45"/>
      <c r="E56" s="45"/>
    </row>
    <row r="57" spans="1:5" ht="12.6" customHeight="1">
      <c r="A57" s="44"/>
      <c r="D57" s="45"/>
      <c r="E57" s="45"/>
    </row>
    <row r="58" spans="1:5" ht="12.6" customHeight="1">
      <c r="A58" s="44"/>
      <c r="D58" s="45"/>
      <c r="E58" s="45"/>
    </row>
    <row r="59" spans="1:5" ht="12.6" customHeight="1">
      <c r="A59" s="44"/>
      <c r="D59" s="45"/>
      <c r="E59" s="45"/>
    </row>
    <row r="60" spans="1:5" ht="12.6" customHeight="1">
      <c r="A60" s="44"/>
      <c r="D60" s="45"/>
      <c r="E60" s="45"/>
    </row>
    <row r="61" spans="1:5" ht="12.6" customHeight="1">
      <c r="A61" s="44"/>
      <c r="D61" s="45"/>
      <c r="E61" s="45"/>
    </row>
    <row r="62" spans="1:5" ht="12.6" customHeight="1">
      <c r="A62" s="44"/>
      <c r="D62" s="45"/>
      <c r="E62" s="45"/>
    </row>
    <row r="63" spans="1:5" ht="12.6" customHeight="1">
      <c r="A63" s="44"/>
      <c r="D63" s="45"/>
      <c r="E63" s="45"/>
    </row>
    <row r="64" spans="1:5" ht="12.6" customHeight="1">
      <c r="A64" s="44"/>
      <c r="D64" s="45"/>
      <c r="E64" s="45"/>
    </row>
    <row r="65" spans="1:5" ht="12.6" customHeight="1">
      <c r="A65" s="44"/>
      <c r="D65" s="45"/>
      <c r="E65" s="45"/>
    </row>
    <row r="66" spans="1:5" ht="12.6" customHeight="1">
      <c r="A66" s="44"/>
      <c r="D66" s="45"/>
      <c r="E66" s="45"/>
    </row>
    <row r="67" spans="1:5" ht="12.6" customHeight="1">
      <c r="A67" s="44"/>
      <c r="D67" s="45"/>
      <c r="E67" s="45"/>
    </row>
    <row r="68" spans="1:5" ht="12.6" customHeight="1">
      <c r="A68" s="44"/>
      <c r="D68" s="45"/>
      <c r="E68" s="45"/>
    </row>
  </sheetData>
  <mergeCells count="1">
    <mergeCell ref="B4:G4"/>
  </mergeCells>
  <phoneticPr fontId="31" type="noConversion"/>
  <pageMargins left="0.7" right="0.7" top="0.75" bottom="0.75" header="0.3" footer="0.3"/>
  <pageSetup paperSize="9" orientation="portrait" horizontalDpi="1200" verticalDpi="1200" r:id="rId1"/>
  <ignoredErrors>
    <ignoredError sqref="A9:A28"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Blad31">
    <tabColor rgb="FF92D050"/>
  </sheetPr>
  <dimension ref="A1:Y24"/>
  <sheetViews>
    <sheetView zoomScaleNormal="100" workbookViewId="0">
      <selection activeCell="G33" sqref="G33"/>
    </sheetView>
  </sheetViews>
  <sheetFormatPr defaultColWidth="9.09765625" defaultRowHeight="12"/>
  <cols>
    <col min="1" max="1" width="42.69921875" style="50" customWidth="1"/>
    <col min="2" max="2" width="11" style="50" customWidth="1"/>
    <col min="3" max="3" width="14.69921875" style="50" customWidth="1"/>
    <col min="4" max="11" width="9.09765625" style="50"/>
    <col min="12" max="12" width="27.796875" style="50" bestFit="1" customWidth="1"/>
    <col min="13" max="16384" width="9.09765625" style="50"/>
  </cols>
  <sheetData>
    <row r="1" spans="1:16">
      <c r="A1" s="48" t="s">
        <v>92</v>
      </c>
      <c r="B1" s="49" t="s">
        <v>505</v>
      </c>
    </row>
    <row r="3" spans="1:16">
      <c r="A3" s="50" t="s">
        <v>2</v>
      </c>
      <c r="B3" s="51" t="s">
        <v>93</v>
      </c>
    </row>
    <row r="4" spans="1:16" ht="13.2">
      <c r="A4" s="50" t="s">
        <v>4</v>
      </c>
      <c r="B4" s="250"/>
      <c r="C4" s="251"/>
      <c r="D4" s="251"/>
      <c r="E4" s="251"/>
      <c r="F4" s="251"/>
      <c r="G4" s="251"/>
      <c r="H4" s="251"/>
      <c r="I4" s="251"/>
      <c r="J4" s="251"/>
      <c r="K4" s="251"/>
      <c r="L4" s="251"/>
      <c r="M4" s="251"/>
      <c r="N4" s="251"/>
      <c r="O4" s="251"/>
      <c r="P4" s="251"/>
    </row>
    <row r="5" spans="1:16">
      <c r="A5" s="50" t="s">
        <v>5</v>
      </c>
      <c r="B5" s="52" t="s">
        <v>94</v>
      </c>
    </row>
    <row r="6" spans="1:16" ht="13.2">
      <c r="A6" s="12" t="s">
        <v>7</v>
      </c>
      <c r="B6" s="13">
        <v>46196</v>
      </c>
    </row>
    <row r="7" spans="1:16" ht="13.2">
      <c r="A7" s="12"/>
      <c r="B7" s="13"/>
    </row>
    <row r="8" spans="1:16">
      <c r="A8" s="48" t="s">
        <v>95</v>
      </c>
      <c r="B8" s="48" t="s">
        <v>96</v>
      </c>
      <c r="C8" s="48" t="s">
        <v>97</v>
      </c>
    </row>
    <row r="9" spans="1:16">
      <c r="A9" s="50" t="s">
        <v>98</v>
      </c>
      <c r="B9" s="53">
        <v>1.9093836455168035E-2</v>
      </c>
      <c r="C9" s="54">
        <v>429</v>
      </c>
    </row>
    <row r="10" spans="1:16">
      <c r="A10" s="50" t="s">
        <v>99</v>
      </c>
      <c r="B10" s="53">
        <f t="shared" ref="B10:B23" si="0">C10/C$24</f>
        <v>1.1644657863145258E-2</v>
      </c>
      <c r="C10" s="54">
        <v>291</v>
      </c>
    </row>
    <row r="11" spans="1:16">
      <c r="A11" s="50" t="s">
        <v>100</v>
      </c>
      <c r="B11" s="53">
        <v>1.2336160370084811E-2</v>
      </c>
      <c r="C11" s="54">
        <v>452</v>
      </c>
    </row>
    <row r="12" spans="1:16">
      <c r="A12" s="50" t="s">
        <v>101</v>
      </c>
      <c r="B12" s="53">
        <f t="shared" si="0"/>
        <v>2.2128851540616248E-2</v>
      </c>
      <c r="C12" s="54">
        <v>553</v>
      </c>
    </row>
    <row r="13" spans="1:16">
      <c r="A13" s="50" t="s">
        <v>102</v>
      </c>
      <c r="B13" s="53">
        <f t="shared" si="0"/>
        <v>2.8531412565026011E-2</v>
      </c>
      <c r="C13" s="54">
        <v>713</v>
      </c>
    </row>
    <row r="14" spans="1:16">
      <c r="A14" s="50" t="s">
        <v>104</v>
      </c>
      <c r="B14" s="53">
        <f t="shared" si="0"/>
        <v>2.9211684673869549E-2</v>
      </c>
      <c r="C14" s="54">
        <v>730</v>
      </c>
    </row>
    <row r="15" spans="1:16">
      <c r="A15" s="50" t="s">
        <v>103</v>
      </c>
      <c r="B15" s="53">
        <f t="shared" si="0"/>
        <v>3.0692276910764305E-2</v>
      </c>
      <c r="C15" s="54">
        <v>767</v>
      </c>
    </row>
    <row r="16" spans="1:16">
      <c r="A16" s="50" t="s">
        <v>105</v>
      </c>
      <c r="B16" s="53">
        <f t="shared" si="0"/>
        <v>3.1212484993997598E-2</v>
      </c>
      <c r="C16" s="54">
        <v>780</v>
      </c>
    </row>
    <row r="17" spans="1:25">
      <c r="A17" s="50" t="s">
        <v>106</v>
      </c>
      <c r="B17" s="53">
        <f t="shared" si="0"/>
        <v>3.3733493397358941E-2</v>
      </c>
      <c r="C17" s="54">
        <v>843</v>
      </c>
    </row>
    <row r="18" spans="1:25">
      <c r="A18" s="50" t="s">
        <v>107</v>
      </c>
      <c r="B18" s="53">
        <f t="shared" si="0"/>
        <v>6.8387354941976786E-2</v>
      </c>
      <c r="C18" s="54">
        <v>1709</v>
      </c>
      <c r="H18" s="54"/>
    </row>
    <row r="19" spans="1:25">
      <c r="A19" s="50" t="s">
        <v>108</v>
      </c>
      <c r="B19" s="53">
        <f t="shared" si="0"/>
        <v>7.7350940376150465E-2</v>
      </c>
      <c r="C19" s="54">
        <v>1933</v>
      </c>
      <c r="H19" s="54"/>
    </row>
    <row r="20" spans="1:25">
      <c r="A20" s="50" t="s">
        <v>109</v>
      </c>
      <c r="B20" s="53">
        <f t="shared" si="0"/>
        <v>0.10544217687074831</v>
      </c>
      <c r="C20" s="54">
        <v>2635</v>
      </c>
      <c r="H20" s="54"/>
      <c r="Y20" s="50">
        <v>1408411377</v>
      </c>
    </row>
    <row r="21" spans="1:25">
      <c r="A21" s="50" t="s">
        <v>111</v>
      </c>
      <c r="B21" s="53">
        <f t="shared" si="0"/>
        <v>0.13621448579431772</v>
      </c>
      <c r="C21" s="54">
        <v>3404</v>
      </c>
      <c r="H21" s="54"/>
    </row>
    <row r="22" spans="1:25">
      <c r="A22" s="50" t="s">
        <v>110</v>
      </c>
      <c r="B22" s="53">
        <f t="shared" si="0"/>
        <v>0.14057623049219689</v>
      </c>
      <c r="C22" s="54">
        <v>3513</v>
      </c>
      <c r="H22" s="54"/>
    </row>
    <row r="23" spans="1:25">
      <c r="A23" s="50" t="s">
        <v>112</v>
      </c>
      <c r="B23" s="53">
        <f t="shared" si="0"/>
        <v>0.24961984793917566</v>
      </c>
      <c r="C23" s="54">
        <v>6238</v>
      </c>
      <c r="H23" s="54"/>
    </row>
    <row r="24" spans="1:25" s="48" customFormat="1">
      <c r="A24" s="48" t="s">
        <v>11</v>
      </c>
      <c r="B24" s="55"/>
      <c r="C24" s="56">
        <f>SUM(C9:C23)</f>
        <v>24990</v>
      </c>
      <c r="L24" s="50"/>
      <c r="M24" s="50"/>
    </row>
  </sheetData>
  <sortState xmlns:xlrd2="http://schemas.microsoft.com/office/spreadsheetml/2017/richdata2" ref="L10:M23">
    <sortCondition ref="M10:M23"/>
  </sortState>
  <mergeCells count="1">
    <mergeCell ref="B4:P4"/>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tabColor rgb="FF92D050"/>
  </sheetPr>
  <dimension ref="A1:H19"/>
  <sheetViews>
    <sheetView zoomScaleNormal="100" workbookViewId="0">
      <selection activeCell="A21" sqref="A21:XFD66"/>
    </sheetView>
  </sheetViews>
  <sheetFormatPr defaultColWidth="12.69921875" defaultRowHeight="11.4"/>
  <cols>
    <col min="1" max="1" width="13.69921875" style="58" customWidth="1"/>
    <col min="2" max="3" width="20.69921875" style="58" customWidth="1"/>
    <col min="4" max="4" width="21.8984375" style="58" customWidth="1"/>
    <col min="5" max="8" width="20.69921875" style="58" customWidth="1"/>
    <col min="9" max="16384" width="12.69921875" style="58"/>
  </cols>
  <sheetData>
    <row r="1" spans="1:8" s="19" customFormat="1" ht="13.2">
      <c r="A1" s="19" t="s">
        <v>113</v>
      </c>
      <c r="B1" s="19" t="s">
        <v>114</v>
      </c>
    </row>
    <row r="2" spans="1:8" s="12" customFormat="1" ht="13.2"/>
    <row r="3" spans="1:8" s="12" customFormat="1" ht="13.2">
      <c r="A3" s="12" t="s">
        <v>2</v>
      </c>
      <c r="B3" s="12" t="s">
        <v>115</v>
      </c>
    </row>
    <row r="4" spans="1:8" s="12" customFormat="1" ht="13.2">
      <c r="A4" s="12" t="s">
        <v>4</v>
      </c>
      <c r="B4" s="159"/>
    </row>
    <row r="5" spans="1:8" s="12" customFormat="1" ht="13.2">
      <c r="A5" s="12" t="s">
        <v>5</v>
      </c>
      <c r="B5" s="12" t="s">
        <v>6</v>
      </c>
    </row>
    <row r="6" spans="1:8" s="12" customFormat="1" ht="13.2">
      <c r="A6" s="12" t="s">
        <v>7</v>
      </c>
      <c r="B6" s="163">
        <v>46198</v>
      </c>
    </row>
    <row r="7" spans="1:8" s="59" customFormat="1">
      <c r="A7" s="57"/>
      <c r="B7" s="57"/>
      <c r="C7" s="57"/>
      <c r="D7" s="58"/>
      <c r="E7" s="58"/>
      <c r="F7" s="58"/>
    </row>
    <row r="9" spans="1:8">
      <c r="A9" s="58" t="s">
        <v>8</v>
      </c>
      <c r="B9" s="58" t="s">
        <v>116</v>
      </c>
      <c r="C9" s="58" t="s">
        <v>117</v>
      </c>
      <c r="D9" s="58" t="s">
        <v>118</v>
      </c>
      <c r="E9" s="58" t="s">
        <v>119</v>
      </c>
      <c r="F9" s="58" t="s">
        <v>120</v>
      </c>
      <c r="G9" s="58" t="s">
        <v>121</v>
      </c>
      <c r="H9" s="58" t="s">
        <v>11</v>
      </c>
    </row>
    <row r="10" spans="1:8">
      <c r="A10" s="233" t="s">
        <v>91</v>
      </c>
      <c r="B10" s="170">
        <v>3.1394229999999999</v>
      </c>
      <c r="C10" s="170">
        <v>1.6969160000000001</v>
      </c>
      <c r="D10" s="170">
        <v>0.57556700000000005</v>
      </c>
      <c r="E10" s="170">
        <v>0.27088000000000001</v>
      </c>
      <c r="F10" s="170">
        <v>4.6607209999999997</v>
      </c>
      <c r="G10" s="170">
        <v>2.578897</v>
      </c>
      <c r="H10" s="170">
        <f>SUM(B10:G10)</f>
        <v>12.922403999999998</v>
      </c>
    </row>
    <row r="11" spans="1:8">
      <c r="A11" s="233" t="s">
        <v>62</v>
      </c>
      <c r="B11" s="170">
        <v>3.1924100000000002</v>
      </c>
      <c r="C11" s="170">
        <v>1.72909</v>
      </c>
      <c r="D11" s="170">
        <v>0.57821800000000001</v>
      </c>
      <c r="E11" s="170">
        <v>0.28064800000000001</v>
      </c>
      <c r="F11" s="170">
        <v>4.8442920000000003</v>
      </c>
      <c r="G11" s="170">
        <v>2.762197</v>
      </c>
      <c r="H11" s="170">
        <f t="shared" ref="H11:H19" si="0">SUM(B11:G11)</f>
        <v>13.386855000000001</v>
      </c>
    </row>
    <row r="12" spans="1:8">
      <c r="A12" s="233" t="s">
        <v>63</v>
      </c>
      <c r="B12" s="170">
        <v>3.2835130000000001</v>
      </c>
      <c r="C12" s="170">
        <v>1.760688</v>
      </c>
      <c r="D12" s="170">
        <v>0.58027499999999999</v>
      </c>
      <c r="E12" s="170">
        <v>0.27775100000000003</v>
      </c>
      <c r="F12" s="170">
        <v>5.1140749999999997</v>
      </c>
      <c r="G12" s="170">
        <v>2.8417210000000002</v>
      </c>
      <c r="H12" s="170">
        <f t="shared" si="0"/>
        <v>13.858022999999999</v>
      </c>
    </row>
    <row r="13" spans="1:8">
      <c r="A13" s="233" t="s">
        <v>64</v>
      </c>
      <c r="B13" s="170">
        <v>3.316522</v>
      </c>
      <c r="C13" s="170">
        <v>1.7695639999999999</v>
      </c>
      <c r="D13" s="170">
        <v>0.58121999999999996</v>
      </c>
      <c r="E13" s="170">
        <v>0.27705200000000002</v>
      </c>
      <c r="F13" s="170">
        <v>5.1988310000000002</v>
      </c>
      <c r="G13" s="170">
        <v>2.8909069999999999</v>
      </c>
      <c r="H13" s="170">
        <f t="shared" si="0"/>
        <v>14.034096</v>
      </c>
    </row>
    <row r="14" spans="1:8">
      <c r="A14" s="233" t="s">
        <v>65</v>
      </c>
      <c r="B14" s="170">
        <v>3.3391850000000001</v>
      </c>
      <c r="C14" s="170">
        <v>1.773336</v>
      </c>
      <c r="D14" s="170">
        <v>0.57767199999999996</v>
      </c>
      <c r="E14" s="170">
        <v>0.27218900000000001</v>
      </c>
      <c r="F14" s="170">
        <v>5.2046049999999999</v>
      </c>
      <c r="G14" s="170">
        <v>2.95221</v>
      </c>
      <c r="H14" s="170">
        <f t="shared" si="0"/>
        <v>14.119197</v>
      </c>
    </row>
    <row r="15" spans="1:8">
      <c r="A15" s="233" t="s">
        <v>66</v>
      </c>
      <c r="B15" s="170">
        <v>3.427889</v>
      </c>
      <c r="C15" s="170">
        <v>1.9909539999999999</v>
      </c>
      <c r="D15" s="170">
        <v>0.570766</v>
      </c>
      <c r="E15" s="170">
        <v>0.27396599999999999</v>
      </c>
      <c r="F15" s="170">
        <v>5.1362719999999999</v>
      </c>
      <c r="G15" s="170">
        <v>2.8933270000000002</v>
      </c>
      <c r="H15" s="170">
        <f t="shared" si="0"/>
        <v>14.293174</v>
      </c>
    </row>
    <row r="16" spans="1:8">
      <c r="A16" s="233" t="s">
        <v>67</v>
      </c>
      <c r="B16" s="170">
        <v>3.445395</v>
      </c>
      <c r="C16" s="170">
        <v>1.7931170000000001</v>
      </c>
      <c r="D16" s="170">
        <v>0.57007200000000002</v>
      </c>
      <c r="E16" s="170">
        <v>0.27100600000000002</v>
      </c>
      <c r="F16" s="170">
        <v>5.0744420000000003</v>
      </c>
      <c r="G16" s="170">
        <v>2.9434909999999999</v>
      </c>
      <c r="H16" s="170">
        <f t="shared" si="0"/>
        <v>14.097523000000001</v>
      </c>
    </row>
    <row r="17" spans="1:8">
      <c r="A17" s="233" t="s">
        <v>68</v>
      </c>
      <c r="B17" s="170">
        <v>3.4763259999999998</v>
      </c>
      <c r="C17" s="170">
        <v>1.788332</v>
      </c>
      <c r="D17" s="170">
        <v>0.56904900000000003</v>
      </c>
      <c r="E17" s="170">
        <v>0.26677400000000001</v>
      </c>
      <c r="F17" s="170">
        <v>5.0164499999999999</v>
      </c>
      <c r="G17" s="170">
        <v>2.9765619999999999</v>
      </c>
      <c r="H17" s="170">
        <f t="shared" si="0"/>
        <v>14.093492999999999</v>
      </c>
    </row>
    <row r="18" spans="1:8">
      <c r="A18" s="233" t="s">
        <v>449</v>
      </c>
      <c r="B18" s="170">
        <v>3.8174739999999998</v>
      </c>
      <c r="C18" s="170">
        <v>1.7887029999999999</v>
      </c>
      <c r="D18" s="170">
        <v>0.56878700000000004</v>
      </c>
      <c r="E18" s="170">
        <v>0.26111899999999999</v>
      </c>
      <c r="F18" s="170">
        <v>4.9860139999999999</v>
      </c>
      <c r="G18" s="170">
        <v>3.0220159999999998</v>
      </c>
      <c r="H18" s="170">
        <f>SUM(B18:G18)</f>
        <v>14.444113000000002</v>
      </c>
    </row>
    <row r="19" spans="1:8">
      <c r="A19" s="233" t="s">
        <v>503</v>
      </c>
      <c r="B19" s="170">
        <v>3.7396669999999999</v>
      </c>
      <c r="C19" s="170">
        <v>1.7923089999999999</v>
      </c>
      <c r="D19" s="170">
        <v>0.56675900000000001</v>
      </c>
      <c r="E19" s="170">
        <v>0.25989699999999999</v>
      </c>
      <c r="F19" s="170">
        <v>4.9126390000000004</v>
      </c>
      <c r="G19" s="170">
        <v>3.0388030000000001</v>
      </c>
      <c r="H19" s="170">
        <f t="shared" si="0"/>
        <v>14.310074</v>
      </c>
    </row>
  </sheetData>
  <phoneticPr fontId="31" type="noConversion"/>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Blad16">
    <tabColor rgb="FF92D050"/>
  </sheetPr>
  <dimension ref="A1:Q46"/>
  <sheetViews>
    <sheetView zoomScaleNormal="100" workbookViewId="0">
      <selection activeCell="A22" sqref="A22:XFD73"/>
    </sheetView>
  </sheetViews>
  <sheetFormatPr defaultColWidth="9.09765625" defaultRowHeight="11.4"/>
  <cols>
    <col min="1" max="1" width="14.09765625" style="23" customWidth="1"/>
    <col min="2" max="2" width="17.69921875" style="23" customWidth="1"/>
    <col min="3" max="3" width="16.69921875" style="23" customWidth="1"/>
    <col min="4" max="5" width="14.69921875" style="23" customWidth="1"/>
    <col min="6" max="6" width="15.69921875" style="23" customWidth="1"/>
    <col min="7" max="7" width="17.69921875" style="23" customWidth="1"/>
    <col min="8" max="8" width="15.69921875" style="23" customWidth="1"/>
    <col min="9" max="9" width="19.69921875" style="23" customWidth="1"/>
    <col min="10" max="10" width="13.69921875" style="23" customWidth="1"/>
    <col min="11" max="11" width="17.69921875" style="23" customWidth="1"/>
    <col min="12" max="12" width="10.69921875" style="23" customWidth="1"/>
    <col min="13" max="13" width="12.69921875" style="23" customWidth="1"/>
    <col min="14" max="14" width="15.69921875" style="23" customWidth="1"/>
    <col min="15" max="15" width="22.69921875" style="23" customWidth="1"/>
    <col min="16" max="16" width="22.09765625" style="23" customWidth="1"/>
    <col min="17" max="17" width="13.69921875" style="23" customWidth="1"/>
    <col min="18" max="18" width="6.296875" style="23" customWidth="1"/>
    <col min="19" max="19" width="9.19921875" style="23" bestFit="1" customWidth="1"/>
    <col min="20" max="20" width="12" style="23" bestFit="1" customWidth="1"/>
    <col min="21" max="21" width="10.796875" style="23" bestFit="1" customWidth="1"/>
    <col min="22" max="22" width="9.69921875" style="23" bestFit="1" customWidth="1"/>
    <col min="23" max="23" width="12" style="23" bestFit="1" customWidth="1"/>
    <col min="24" max="24" width="10.796875" style="23" bestFit="1" customWidth="1"/>
    <col min="25" max="25" width="9.69921875" style="23" bestFit="1" customWidth="1"/>
    <col min="26" max="26" width="12" style="23" bestFit="1" customWidth="1"/>
    <col min="27" max="27" width="10.796875" style="23" bestFit="1" customWidth="1"/>
    <col min="28" max="28" width="9.69921875" style="23" bestFit="1" customWidth="1"/>
    <col min="29" max="29" width="12" style="23" bestFit="1" customWidth="1"/>
    <col min="30" max="30" width="10.796875" style="23" bestFit="1" customWidth="1"/>
    <col min="31" max="31" width="9.69921875" style="23" bestFit="1" customWidth="1"/>
    <col min="32" max="32" width="12" style="23" bestFit="1" customWidth="1"/>
    <col min="33" max="33" width="10.796875" style="23" bestFit="1" customWidth="1"/>
    <col min="34" max="34" width="9.69921875" style="23" bestFit="1" customWidth="1"/>
    <col min="35" max="35" width="12" style="23" bestFit="1" customWidth="1"/>
    <col min="36" max="36" width="10.796875" style="23" bestFit="1" customWidth="1"/>
    <col min="37" max="37" width="9.69921875" style="23" bestFit="1" customWidth="1"/>
    <col min="38" max="38" width="12" style="23" bestFit="1" customWidth="1"/>
    <col min="39" max="39" width="10.796875" style="23" bestFit="1" customWidth="1"/>
    <col min="40" max="40" width="9.69921875" style="23" bestFit="1" customWidth="1"/>
    <col min="41" max="41" width="12" style="23" bestFit="1" customWidth="1"/>
    <col min="42" max="42" width="10.796875" style="23" bestFit="1" customWidth="1"/>
    <col min="43" max="43" width="9.69921875" style="23" bestFit="1" customWidth="1"/>
    <col min="44" max="44" width="12" style="23" bestFit="1" customWidth="1"/>
    <col min="45" max="45" width="10.796875" style="23" bestFit="1" customWidth="1"/>
    <col min="46" max="46" width="9.69921875" style="23" bestFit="1" customWidth="1"/>
    <col min="47" max="47" width="12" style="23" bestFit="1" customWidth="1"/>
    <col min="48" max="48" width="10.796875" style="23" bestFit="1" customWidth="1"/>
    <col min="49" max="16384" width="9.09765625" style="23"/>
  </cols>
  <sheetData>
    <row r="1" spans="1:11" s="19" customFormat="1" ht="13.2">
      <c r="A1" s="19" t="s">
        <v>122</v>
      </c>
      <c r="B1" s="19" t="s">
        <v>123</v>
      </c>
    </row>
    <row r="2" spans="1:11" s="12" customFormat="1" ht="13.2"/>
    <row r="3" spans="1:11" s="12" customFormat="1" ht="13.2">
      <c r="A3" s="12" t="s">
        <v>2</v>
      </c>
      <c r="B3" s="12" t="s">
        <v>124</v>
      </c>
    </row>
    <row r="4" spans="1:11" s="12" customFormat="1" ht="13.2">
      <c r="A4" s="12" t="s">
        <v>4</v>
      </c>
      <c r="B4" s="159"/>
    </row>
    <row r="5" spans="1:11" s="12" customFormat="1" ht="13.2">
      <c r="A5" s="12" t="s">
        <v>5</v>
      </c>
      <c r="B5" s="12" t="s">
        <v>125</v>
      </c>
    </row>
    <row r="6" spans="1:11" s="12" customFormat="1" ht="13.2">
      <c r="A6" s="12" t="s">
        <v>7</v>
      </c>
      <c r="B6" s="163">
        <v>46198</v>
      </c>
    </row>
    <row r="7" spans="1:11" s="60" customFormat="1">
      <c r="K7" s="61"/>
    </row>
    <row r="8" spans="1:11" s="62" customFormat="1">
      <c r="B8" s="252" t="s">
        <v>10</v>
      </c>
      <c r="C8" s="253"/>
      <c r="D8" s="253"/>
      <c r="E8" s="253"/>
      <c r="F8" s="253"/>
      <c r="G8" s="253"/>
      <c r="H8" s="62" t="s">
        <v>448</v>
      </c>
      <c r="I8" s="62" t="s">
        <v>11</v>
      </c>
    </row>
    <row r="9" spans="1:11" s="62" customFormat="1" ht="15" customHeight="1">
      <c r="A9" s="63"/>
      <c r="B9" s="254" t="s">
        <v>126</v>
      </c>
      <c r="C9" s="255" t="s">
        <v>127</v>
      </c>
      <c r="D9" s="256"/>
      <c r="E9" s="256"/>
      <c r="F9" s="256"/>
      <c r="G9" s="256"/>
      <c r="H9" s="65" t="s">
        <v>128</v>
      </c>
    </row>
    <row r="10" spans="1:11" s="67" customFormat="1" ht="22.8">
      <c r="A10" s="66"/>
      <c r="B10" s="254"/>
      <c r="C10" s="64" t="s">
        <v>129</v>
      </c>
      <c r="D10" s="64" t="s">
        <v>130</v>
      </c>
      <c r="E10" s="64" t="s">
        <v>447</v>
      </c>
      <c r="F10" s="64" t="s">
        <v>131</v>
      </c>
      <c r="G10" s="64" t="s">
        <v>98</v>
      </c>
    </row>
    <row r="11" spans="1:11">
      <c r="A11" s="68">
        <v>2016</v>
      </c>
      <c r="B11" s="69">
        <v>16.678108277600003</v>
      </c>
      <c r="C11" s="69">
        <v>28.464781777699997</v>
      </c>
      <c r="D11" s="69">
        <v>16.042852820100002</v>
      </c>
      <c r="E11" s="69">
        <v>9.8227006381999953</v>
      </c>
      <c r="F11" s="69">
        <v>3.8313480456000009</v>
      </c>
      <c r="G11" s="69">
        <v>2.1680062064999999</v>
      </c>
      <c r="H11" s="23">
        <v>4392.8010000000004</v>
      </c>
      <c r="I11" s="70">
        <f>SUM(B11:G11)</f>
        <v>77.007797765699991</v>
      </c>
      <c r="J11" s="71"/>
    </row>
    <row r="12" spans="1:11">
      <c r="A12" s="68">
        <v>2017</v>
      </c>
      <c r="B12" s="69">
        <v>17.9972787357</v>
      </c>
      <c r="C12" s="69">
        <v>30.016827267800011</v>
      </c>
      <c r="D12" s="69">
        <v>16.221102749</v>
      </c>
      <c r="E12" s="69">
        <v>10.308908312999998</v>
      </c>
      <c r="F12" s="69">
        <v>4.0532594380000013</v>
      </c>
      <c r="G12" s="69">
        <v>2.5885584390999998</v>
      </c>
      <c r="H12" s="23">
        <v>4575.1139999999996</v>
      </c>
      <c r="I12" s="70">
        <f t="shared" ref="I12:I19" si="0">SUM(B12:G12)</f>
        <v>81.185934942600014</v>
      </c>
      <c r="J12" s="71"/>
    </row>
    <row r="13" spans="1:11">
      <c r="A13" s="68">
        <v>2018</v>
      </c>
      <c r="B13" s="69">
        <v>18.600469102400005</v>
      </c>
      <c r="C13" s="69">
        <v>30.7656006733</v>
      </c>
      <c r="D13" s="69">
        <v>17.1349221613</v>
      </c>
      <c r="E13" s="69">
        <v>10.800521037000001</v>
      </c>
      <c r="F13" s="69">
        <v>4.3593309840000005</v>
      </c>
      <c r="G13" s="69">
        <v>2.6600223648000001</v>
      </c>
      <c r="H13" s="23">
        <v>4777.8370000000004</v>
      </c>
      <c r="I13" s="70">
        <f t="shared" si="0"/>
        <v>84.320866322800001</v>
      </c>
      <c r="J13" s="71"/>
    </row>
    <row r="14" spans="1:11">
      <c r="A14" s="68">
        <v>2019</v>
      </c>
      <c r="B14" s="69">
        <v>19.396182581999998</v>
      </c>
      <c r="C14" s="69">
        <v>31.722969676999991</v>
      </c>
      <c r="D14" s="69">
        <v>17.908473150999999</v>
      </c>
      <c r="E14" s="69">
        <v>11.364563503999999</v>
      </c>
      <c r="F14" s="69">
        <v>4.6594131260000005</v>
      </c>
      <c r="G14" s="69">
        <v>2.8163440359999998</v>
      </c>
      <c r="H14" s="23">
        <v>5021.3819999999996</v>
      </c>
      <c r="I14" s="70">
        <f t="shared" si="0"/>
        <v>87.867946075999996</v>
      </c>
      <c r="J14" s="71"/>
    </row>
    <row r="15" spans="1:11">
      <c r="A15" s="68">
        <v>2020</v>
      </c>
      <c r="B15" s="69">
        <v>20.356283797</v>
      </c>
      <c r="C15" s="69">
        <v>32.657567732000004</v>
      </c>
      <c r="D15" s="69">
        <v>18.090403650999999</v>
      </c>
      <c r="E15" s="69">
        <v>11.814103208999999</v>
      </c>
      <c r="F15" s="69">
        <v>5.1609773690000003</v>
      </c>
      <c r="G15" s="69">
        <v>2.8934611699999997</v>
      </c>
      <c r="H15" s="23">
        <v>5012.8549999999996</v>
      </c>
      <c r="I15" s="70">
        <f t="shared" si="0"/>
        <v>90.972796927999994</v>
      </c>
      <c r="J15" s="71"/>
    </row>
    <row r="16" spans="1:11">
      <c r="A16" s="68">
        <v>2021</v>
      </c>
      <c r="B16" s="69">
        <v>21.378955305000002</v>
      </c>
      <c r="C16" s="69">
        <v>34.044596482999999</v>
      </c>
      <c r="D16" s="69">
        <v>18.796318442</v>
      </c>
      <c r="E16" s="69">
        <v>12.41882766</v>
      </c>
      <c r="F16" s="69">
        <v>5.73986866</v>
      </c>
      <c r="G16" s="69">
        <v>3.0592392889999998</v>
      </c>
      <c r="H16" s="23">
        <v>5417.76</v>
      </c>
      <c r="I16" s="70">
        <f t="shared" si="0"/>
        <v>95.437805839000006</v>
      </c>
      <c r="J16" s="71"/>
    </row>
    <row r="17" spans="1:17">
      <c r="A17" s="68">
        <v>2022</v>
      </c>
      <c r="B17" s="69">
        <v>23.566584156999998</v>
      </c>
      <c r="C17" s="69">
        <v>34.662989064000008</v>
      </c>
      <c r="D17" s="69">
        <v>18.253939484</v>
      </c>
      <c r="E17" s="69">
        <v>13.076662886999998</v>
      </c>
      <c r="F17" s="69">
        <v>6.4439744340000003</v>
      </c>
      <c r="G17" s="69">
        <v>3.0408937420000002</v>
      </c>
      <c r="H17" s="23">
        <v>5816.415</v>
      </c>
      <c r="I17" s="70">
        <f t="shared" si="0"/>
        <v>99.045043767999999</v>
      </c>
      <c r="J17" s="71"/>
    </row>
    <row r="18" spans="1:17">
      <c r="A18" s="68">
        <v>2023</v>
      </c>
      <c r="B18" s="69">
        <v>25.947870255999998</v>
      </c>
      <c r="C18" s="69">
        <v>35.841849396000008</v>
      </c>
      <c r="D18" s="69">
        <v>18.948491660999995</v>
      </c>
      <c r="E18" s="69">
        <v>14.000907275999996</v>
      </c>
      <c r="F18" s="69">
        <v>6.8044157349999992</v>
      </c>
      <c r="G18" s="71">
        <v>3.1432152329999998</v>
      </c>
      <c r="H18" s="73">
        <v>6143.1869999999999</v>
      </c>
      <c r="I18" s="70">
        <f t="shared" si="0"/>
        <v>104.68674955699998</v>
      </c>
      <c r="J18" s="71"/>
    </row>
    <row r="19" spans="1:17">
      <c r="A19" s="68">
        <v>2024</v>
      </c>
      <c r="B19" s="72">
        <v>27.110212628100008</v>
      </c>
      <c r="C19" s="72">
        <v>37.531235603999995</v>
      </c>
      <c r="D19" s="72">
        <v>19.859814456000002</v>
      </c>
      <c r="E19" s="72">
        <v>14.991313678999996</v>
      </c>
      <c r="F19" s="72">
        <v>7.4139574386999998</v>
      </c>
      <c r="G19" s="72">
        <v>3.4913346736999995</v>
      </c>
      <c r="H19" s="73">
        <v>6443.0389999999998</v>
      </c>
      <c r="I19" s="70">
        <f t="shared" si="0"/>
        <v>110.3978684795</v>
      </c>
      <c r="J19" s="71"/>
      <c r="M19" s="71"/>
      <c r="N19" s="71"/>
      <c r="O19" s="71"/>
      <c r="P19" s="71"/>
      <c r="Q19" s="71"/>
    </row>
    <row r="20" spans="1:17" s="71" customFormat="1">
      <c r="A20" s="68">
        <v>2025</v>
      </c>
      <c r="B20" s="72">
        <v>27.538077258100007</v>
      </c>
      <c r="C20" s="72">
        <v>40.298340601</v>
      </c>
      <c r="D20" s="72">
        <v>20.994406537</v>
      </c>
      <c r="E20" s="72">
        <v>16.920391260899997</v>
      </c>
      <c r="F20" s="72">
        <v>7.8897792521999994</v>
      </c>
      <c r="G20" s="72">
        <v>3.7022412281999997</v>
      </c>
      <c r="H20" s="23">
        <v>6654</v>
      </c>
      <c r="I20" s="70">
        <f>SUM(B20:G20)</f>
        <v>117.34323613740001</v>
      </c>
      <c r="K20" s="23"/>
      <c r="L20" s="23"/>
      <c r="M20" s="72"/>
      <c r="N20" s="23"/>
      <c r="O20" s="23"/>
      <c r="P20" s="23"/>
      <c r="Q20" s="23"/>
    </row>
    <row r="21" spans="1:17">
      <c r="A21" s="74"/>
      <c r="B21" s="72"/>
      <c r="C21" s="72"/>
      <c r="D21" s="72"/>
      <c r="E21" s="72"/>
      <c r="F21" s="72"/>
      <c r="G21" s="72"/>
      <c r="H21" s="72"/>
      <c r="I21" s="72"/>
      <c r="J21" s="72"/>
      <c r="M21" s="75"/>
    </row>
    <row r="22" spans="1:17" ht="13.2">
      <c r="K22" s="78"/>
      <c r="L22" s="79"/>
      <c r="M22" s="77"/>
    </row>
    <row r="23" spans="1:17" ht="13.2">
      <c r="K23" s="78"/>
      <c r="L23" s="79"/>
    </row>
    <row r="24" spans="1:17" ht="13.2">
      <c r="K24" s="78"/>
      <c r="L24" s="79"/>
    </row>
    <row r="25" spans="1:17" ht="13.2">
      <c r="K25" s="78"/>
      <c r="L25" s="79"/>
    </row>
    <row r="26" spans="1:17" ht="13.2">
      <c r="K26" s="78"/>
      <c r="L26" s="79"/>
      <c r="M26" s="77"/>
    </row>
    <row r="27" spans="1:17" ht="13.2">
      <c r="K27" s="78"/>
      <c r="L27" s="79"/>
    </row>
    <row r="28" spans="1:17" ht="13.2">
      <c r="K28" s="78"/>
      <c r="L28" s="79"/>
    </row>
    <row r="29" spans="1:17" ht="13.2">
      <c r="K29" s="78"/>
      <c r="L29" s="79"/>
    </row>
    <row r="30" spans="1:17" ht="13.2">
      <c r="K30" s="78"/>
      <c r="L30" s="79"/>
      <c r="M30" s="77"/>
    </row>
    <row r="31" spans="1:17" ht="13.2">
      <c r="K31" s="78"/>
      <c r="L31" s="79"/>
    </row>
    <row r="32" spans="1:17" ht="13.2">
      <c r="K32" s="78"/>
      <c r="L32" s="79"/>
    </row>
    <row r="33" spans="11:13" ht="13.2">
      <c r="K33" s="78"/>
      <c r="L33" s="79"/>
    </row>
    <row r="34" spans="11:13" ht="13.2">
      <c r="K34" s="78"/>
      <c r="L34" s="79"/>
      <c r="M34" s="77"/>
    </row>
    <row r="35" spans="11:13" ht="13.2">
      <c r="K35" s="78"/>
      <c r="L35" s="79"/>
    </row>
    <row r="36" spans="11:13" ht="13.2">
      <c r="K36" s="78"/>
      <c r="L36" s="79"/>
    </row>
    <row r="37" spans="11:13" ht="13.2">
      <c r="K37" s="78"/>
      <c r="L37" s="79"/>
    </row>
    <row r="38" spans="11:13" ht="13.2">
      <c r="K38" s="78"/>
      <c r="L38" s="79"/>
      <c r="M38" s="77"/>
    </row>
    <row r="39" spans="11:13" ht="13.2">
      <c r="K39" s="78"/>
      <c r="L39" s="79"/>
    </row>
    <row r="40" spans="11:13" ht="13.2">
      <c r="K40" s="78"/>
      <c r="L40" s="79"/>
    </row>
    <row r="41" spans="11:13" ht="13.2">
      <c r="K41" s="78"/>
      <c r="L41" s="79"/>
    </row>
    <row r="42" spans="11:13" ht="13.2">
      <c r="K42" s="78"/>
      <c r="L42" s="79"/>
      <c r="M42" s="77"/>
    </row>
    <row r="43" spans="11:13" ht="13.2">
      <c r="K43" s="78"/>
      <c r="L43" s="79"/>
    </row>
    <row r="44" spans="11:13" ht="13.2">
      <c r="K44" s="78"/>
      <c r="L44" s="79"/>
    </row>
    <row r="45" spans="11:13" ht="13.2">
      <c r="K45" s="78"/>
      <c r="L45" s="79"/>
    </row>
    <row r="46" spans="11:13" ht="13.2">
      <c r="K46" s="78"/>
      <c r="L46" s="79"/>
      <c r="M46" s="77"/>
    </row>
  </sheetData>
  <mergeCells count="3">
    <mergeCell ref="B8:G8"/>
    <mergeCell ref="B9:B10"/>
    <mergeCell ref="C9:G9"/>
  </mergeCells>
  <phoneticPr fontId="31" type="noConversion"/>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592DB-A797-4770-A9FA-8E1BB6C5686F}">
  <sheetPr codeName="Blad3">
    <tabColor rgb="FF92D050"/>
  </sheetPr>
  <dimension ref="A1:Y22"/>
  <sheetViews>
    <sheetView topLeftCell="A10" workbookViewId="0">
      <selection activeCell="A24" sqref="A24:XFD51"/>
    </sheetView>
  </sheetViews>
  <sheetFormatPr defaultColWidth="9.09765625" defaultRowHeight="13.2"/>
  <cols>
    <col min="1" max="1" width="11.296875" style="11" customWidth="1"/>
    <col min="2" max="16384" width="9.09765625" style="11"/>
  </cols>
  <sheetData>
    <row r="1" spans="1:2">
      <c r="A1" s="80" t="s">
        <v>132</v>
      </c>
      <c r="B1" s="81" t="s">
        <v>516</v>
      </c>
    </row>
    <row r="2" spans="1:2">
      <c r="A2" s="82"/>
      <c r="B2" s="82"/>
    </row>
    <row r="3" spans="1:2">
      <c r="A3" s="82" t="s">
        <v>2</v>
      </c>
      <c r="B3" s="30" t="s">
        <v>133</v>
      </c>
    </row>
    <row r="4" spans="1:2">
      <c r="A4" s="82" t="s">
        <v>4</v>
      </c>
      <c r="B4" s="161"/>
    </row>
    <row r="5" spans="1:2">
      <c r="A5" s="82" t="s">
        <v>5</v>
      </c>
      <c r="B5" s="30" t="s">
        <v>134</v>
      </c>
    </row>
    <row r="6" spans="1:2">
      <c r="A6" s="12" t="s">
        <v>7</v>
      </c>
      <c r="B6" s="13">
        <v>46203</v>
      </c>
    </row>
    <row r="7" spans="1:2">
      <c r="A7" s="12"/>
      <c r="B7" s="13"/>
    </row>
    <row r="8" spans="1:2">
      <c r="A8" s="106" t="s">
        <v>135</v>
      </c>
      <c r="B8" s="81" t="s">
        <v>136</v>
      </c>
    </row>
    <row r="9" spans="1:2">
      <c r="A9" s="57" t="s">
        <v>517</v>
      </c>
      <c r="B9" s="57">
        <v>0.52</v>
      </c>
    </row>
    <row r="10" spans="1:2">
      <c r="A10" s="57" t="s">
        <v>137</v>
      </c>
      <c r="B10" s="57">
        <v>0.55400000000000005</v>
      </c>
    </row>
    <row r="11" spans="1:2">
      <c r="A11" s="57" t="s">
        <v>138</v>
      </c>
      <c r="B11" s="57">
        <v>0.65</v>
      </c>
    </row>
    <row r="12" spans="1:2">
      <c r="A12" s="57" t="s">
        <v>453</v>
      </c>
      <c r="B12" s="57">
        <v>0.77699999999999991</v>
      </c>
    </row>
    <row r="13" spans="1:2">
      <c r="A13" s="57" t="s">
        <v>10</v>
      </c>
      <c r="B13" s="57">
        <v>0.86999999999999988</v>
      </c>
    </row>
    <row r="14" spans="1:2">
      <c r="A14" s="57" t="s">
        <v>139</v>
      </c>
      <c r="B14" s="57">
        <v>0.9890000000000001</v>
      </c>
    </row>
    <row r="15" spans="1:2">
      <c r="A15" s="57" t="s">
        <v>141</v>
      </c>
      <c r="B15" s="57">
        <v>1.0409999999999999</v>
      </c>
    </row>
    <row r="16" spans="1:2">
      <c r="A16" s="57" t="s">
        <v>140</v>
      </c>
      <c r="B16" s="57">
        <v>1.266</v>
      </c>
    </row>
    <row r="17" spans="1:25">
      <c r="A17" s="57" t="s">
        <v>142</v>
      </c>
      <c r="B17" s="57">
        <v>1.367</v>
      </c>
    </row>
    <row r="18" spans="1:25">
      <c r="A18" s="57" t="s">
        <v>143</v>
      </c>
      <c r="B18" s="57">
        <v>1.8370000000000002</v>
      </c>
    </row>
    <row r="19" spans="1:25">
      <c r="A19" s="57" t="s">
        <v>454</v>
      </c>
      <c r="B19" s="57">
        <v>1.893</v>
      </c>
    </row>
    <row r="20" spans="1:25">
      <c r="A20" s="57" t="s">
        <v>144</v>
      </c>
      <c r="B20" s="57">
        <v>2.1</v>
      </c>
      <c r="Y20" s="11">
        <v>1408411377</v>
      </c>
    </row>
    <row r="21" spans="1:25">
      <c r="A21" s="57" t="s">
        <v>145</v>
      </c>
      <c r="B21" s="57">
        <v>3.6729999999999996</v>
      </c>
    </row>
    <row r="22" spans="1:25">
      <c r="A22" s="11" t="s">
        <v>146</v>
      </c>
      <c r="B22" s="11">
        <v>6.9849999999999994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19">
    <tabColor rgb="FF92D050"/>
  </sheetPr>
  <dimension ref="A1:B16"/>
  <sheetViews>
    <sheetView zoomScale="110" zoomScaleNormal="110" workbookViewId="0">
      <selection activeCell="D12" sqref="D12"/>
    </sheetView>
  </sheetViews>
  <sheetFormatPr defaultColWidth="12.69921875" defaultRowHeight="12"/>
  <cols>
    <col min="1" max="1" width="22.69921875" style="33" customWidth="1"/>
    <col min="2" max="16384" width="12.69921875" style="33"/>
  </cols>
  <sheetData>
    <row r="1" spans="1:2">
      <c r="A1" s="83" t="s">
        <v>147</v>
      </c>
      <c r="B1" s="49" t="s">
        <v>148</v>
      </c>
    </row>
    <row r="3" spans="1:2">
      <c r="A3" s="33" t="s">
        <v>2</v>
      </c>
      <c r="B3" s="52" t="s">
        <v>133</v>
      </c>
    </row>
    <row r="4" spans="1:2" ht="13.2">
      <c r="A4" s="33" t="s">
        <v>4</v>
      </c>
      <c r="B4" s="161"/>
    </row>
    <row r="5" spans="1:2">
      <c r="A5" s="33" t="s">
        <v>5</v>
      </c>
      <c r="B5" s="52" t="s">
        <v>149</v>
      </c>
    </row>
    <row r="6" spans="1:2" ht="13.2">
      <c r="A6" s="12" t="s">
        <v>7</v>
      </c>
      <c r="B6" s="13">
        <v>45418</v>
      </c>
    </row>
    <row r="7" spans="1:2" ht="13.2">
      <c r="A7" s="12"/>
      <c r="B7" s="13"/>
    </row>
    <row r="8" spans="1:2">
      <c r="A8" s="34" t="s">
        <v>150</v>
      </c>
      <c r="B8" s="34">
        <v>96.8</v>
      </c>
    </row>
    <row r="9" spans="1:2">
      <c r="A9" s="33" t="s">
        <v>151</v>
      </c>
      <c r="B9" s="33">
        <v>96.5</v>
      </c>
    </row>
    <row r="10" spans="1:2">
      <c r="A10" s="33" t="s">
        <v>152</v>
      </c>
      <c r="B10" s="33">
        <v>97.2</v>
      </c>
    </row>
    <row r="11" spans="1:2">
      <c r="A11" s="33" t="s">
        <v>153</v>
      </c>
      <c r="B11" s="33">
        <v>98.6</v>
      </c>
    </row>
    <row r="12" spans="1:2">
      <c r="A12" s="33" t="s">
        <v>154</v>
      </c>
      <c r="B12" s="33">
        <v>90.7</v>
      </c>
    </row>
    <row r="13" spans="1:2">
      <c r="A13" s="33" t="s">
        <v>155</v>
      </c>
      <c r="B13" s="33">
        <v>98.9</v>
      </c>
    </row>
    <row r="14" spans="1:2">
      <c r="A14" s="33" t="s">
        <v>156</v>
      </c>
      <c r="B14" s="33">
        <v>87.3</v>
      </c>
    </row>
    <row r="15" spans="1:2">
      <c r="A15" s="33" t="s">
        <v>157</v>
      </c>
      <c r="B15" s="33">
        <v>93.3</v>
      </c>
    </row>
    <row r="16" spans="1:2">
      <c r="A16" s="33" t="s">
        <v>158</v>
      </c>
      <c r="B16" s="33">
        <v>89.7</v>
      </c>
    </row>
  </sheetData>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Blad43">
    <tabColor rgb="FF92D050"/>
  </sheetPr>
  <dimension ref="A1:P19"/>
  <sheetViews>
    <sheetView zoomScaleNormal="100" workbookViewId="0">
      <selection activeCell="I30" sqref="I30"/>
    </sheetView>
  </sheetViews>
  <sheetFormatPr defaultColWidth="12.69921875" defaultRowHeight="13.2"/>
  <cols>
    <col min="1" max="1" width="14.09765625" style="11" customWidth="1"/>
    <col min="2" max="2" width="33.69921875" style="11" customWidth="1"/>
    <col min="3" max="3" width="20.69921875" style="11" customWidth="1"/>
    <col min="4" max="4" width="24.69921875" style="11" customWidth="1"/>
    <col min="5" max="5" width="17.69921875" style="11" customWidth="1"/>
    <col min="6" max="6" width="6.69921875" style="11" customWidth="1"/>
    <col min="7" max="7" width="18.09765625" style="11" customWidth="1"/>
    <col min="8" max="8" width="17.8984375" style="11" customWidth="1"/>
    <col min="9" max="10" width="15" style="11" customWidth="1"/>
    <col min="11" max="15" width="12.69921875" style="11"/>
    <col min="16" max="16" width="15.09765625" style="11" customWidth="1"/>
    <col min="17" max="16384" width="12.69921875" style="11"/>
  </cols>
  <sheetData>
    <row r="1" spans="1:14" s="19" customFormat="1">
      <c r="A1" s="19" t="s">
        <v>159</v>
      </c>
      <c r="B1" s="19" t="s">
        <v>160</v>
      </c>
    </row>
    <row r="2" spans="1:14" s="12" customFormat="1"/>
    <row r="3" spans="1:14" s="12" customFormat="1">
      <c r="A3" s="12" t="s">
        <v>2</v>
      </c>
      <c r="B3" s="12" t="s">
        <v>124</v>
      </c>
    </row>
    <row r="4" spans="1:14" s="12" customFormat="1">
      <c r="A4" s="12" t="s">
        <v>4</v>
      </c>
      <c r="B4" s="159"/>
    </row>
    <row r="5" spans="1:14" s="12" customFormat="1">
      <c r="A5" s="12" t="s">
        <v>5</v>
      </c>
      <c r="B5" s="12" t="s">
        <v>161</v>
      </c>
    </row>
    <row r="6" spans="1:14" s="12" customFormat="1">
      <c r="A6" s="12" t="s">
        <v>7</v>
      </c>
      <c r="B6" s="163">
        <v>46202</v>
      </c>
    </row>
    <row r="7" spans="1:14" s="82" customFormat="1" ht="11.4"/>
    <row r="8" spans="1:14">
      <c r="A8" s="11" t="s">
        <v>8</v>
      </c>
      <c r="B8" s="11" t="s">
        <v>129</v>
      </c>
      <c r="C8" s="11" t="s">
        <v>130</v>
      </c>
      <c r="D8" s="11" t="s">
        <v>447</v>
      </c>
      <c r="E8" s="11" t="s">
        <v>126</v>
      </c>
      <c r="F8" s="11" t="s">
        <v>98</v>
      </c>
      <c r="G8" s="11" t="s">
        <v>131</v>
      </c>
      <c r="H8" s="11" t="s">
        <v>162</v>
      </c>
      <c r="I8" s="84" t="s">
        <v>11</v>
      </c>
    </row>
    <row r="9" spans="1:14">
      <c r="A9" s="31">
        <v>2016</v>
      </c>
      <c r="B9" s="86">
        <v>13.980137758499996</v>
      </c>
      <c r="C9" s="86">
        <v>8.5473326760000017</v>
      </c>
      <c r="D9" s="86">
        <v>2.9599743141999997</v>
      </c>
      <c r="E9" s="86">
        <v>7.1029813467</v>
      </c>
      <c r="F9" s="86">
        <f>I9-(B9+C9+D9+E9+G9+H9)</f>
        <v>2.2644779155000023</v>
      </c>
      <c r="G9" s="86">
        <v>2.2352735080000001</v>
      </c>
      <c r="H9" s="86">
        <v>7.6221260769999999</v>
      </c>
      <c r="I9" s="87">
        <v>44.712303595899996</v>
      </c>
      <c r="K9" s="86"/>
      <c r="L9" s="86"/>
    </row>
    <row r="10" spans="1:14">
      <c r="A10" s="31">
        <v>2017</v>
      </c>
      <c r="B10" s="86">
        <v>15.873503207099999</v>
      </c>
      <c r="C10" s="86">
        <v>8.864213482000002</v>
      </c>
      <c r="D10" s="86">
        <v>3.5745357063000007</v>
      </c>
      <c r="E10" s="86">
        <v>8.0152769105999973</v>
      </c>
      <c r="F10" s="86">
        <f t="shared" ref="F10:F18" si="0">I10-(B10+C10+D10+E10+G10+H10)</f>
        <v>2.1659200569999939</v>
      </c>
      <c r="G10" s="86">
        <v>2.577849477</v>
      </c>
      <c r="H10" s="86">
        <v>7.8759380689999992</v>
      </c>
      <c r="I10" s="87">
        <v>48.947236908999997</v>
      </c>
      <c r="K10" s="86"/>
      <c r="L10" s="86"/>
    </row>
    <row r="11" spans="1:14">
      <c r="A11" s="31">
        <v>2018</v>
      </c>
      <c r="B11" s="86">
        <v>17.127188051999997</v>
      </c>
      <c r="C11" s="86">
        <v>9.4899817980000005</v>
      </c>
      <c r="D11" s="86">
        <v>3.9125169486000004</v>
      </c>
      <c r="E11" s="86">
        <v>8.816706414500004</v>
      </c>
      <c r="F11" s="86">
        <f t="shared" si="0"/>
        <v>3.2837084602000104</v>
      </c>
      <c r="G11" s="86">
        <v>2.730831335</v>
      </c>
      <c r="H11" s="86">
        <v>7.6630442940000005</v>
      </c>
      <c r="I11" s="87">
        <v>53.023977302300011</v>
      </c>
      <c r="L11" s="86"/>
    </row>
    <row r="12" spans="1:14">
      <c r="A12" s="31">
        <v>2019</v>
      </c>
      <c r="B12" s="86">
        <v>18.891677313999995</v>
      </c>
      <c r="C12" s="86">
        <v>10.398589554000001</v>
      </c>
      <c r="D12" s="86">
        <v>4.2910744430000003</v>
      </c>
      <c r="E12" s="86">
        <v>9.7478288819999985</v>
      </c>
      <c r="F12" s="86">
        <f t="shared" si="0"/>
        <v>4.4285461150000032</v>
      </c>
      <c r="G12" s="86">
        <v>3.090089716</v>
      </c>
      <c r="H12" s="86">
        <v>8.2603264319999994</v>
      </c>
      <c r="I12" s="87">
        <v>59.108132456</v>
      </c>
      <c r="L12" s="86"/>
      <c r="N12" s="88"/>
    </row>
    <row r="13" spans="1:14">
      <c r="A13" s="31">
        <v>2020</v>
      </c>
      <c r="B13" s="86">
        <v>18.494615427999999</v>
      </c>
      <c r="C13" s="86">
        <v>9.6439896730000001</v>
      </c>
      <c r="D13" s="86">
        <v>4.1917933060000001</v>
      </c>
      <c r="E13" s="86">
        <v>10.622021472000002</v>
      </c>
      <c r="F13" s="86">
        <f t="shared" si="0"/>
        <v>3.2316084370000056</v>
      </c>
      <c r="G13" s="86">
        <v>3.6341443679999994</v>
      </c>
      <c r="H13" s="86">
        <v>8.1178463969999992</v>
      </c>
      <c r="I13" s="87">
        <v>57.936019081000005</v>
      </c>
      <c r="L13" s="86"/>
      <c r="N13" s="88"/>
    </row>
    <row r="14" spans="1:14">
      <c r="A14" s="31">
        <v>2021</v>
      </c>
      <c r="B14" s="86">
        <v>18.689370847999996</v>
      </c>
      <c r="C14" s="86">
        <v>9.6696646229999974</v>
      </c>
      <c r="D14" s="86">
        <v>4.0210588199999995</v>
      </c>
      <c r="E14" s="86">
        <v>10.420025166999999</v>
      </c>
      <c r="F14" s="86">
        <f t="shared" si="0"/>
        <v>2.486377871000002</v>
      </c>
      <c r="G14" s="86">
        <v>3.6013378659999997</v>
      </c>
      <c r="H14" s="86">
        <v>7.613574828</v>
      </c>
      <c r="I14" s="87">
        <v>56.501410022999991</v>
      </c>
      <c r="L14" s="86"/>
      <c r="N14" s="88"/>
    </row>
    <row r="15" spans="1:14">
      <c r="A15" s="31">
        <v>2022</v>
      </c>
      <c r="B15" s="86">
        <v>19.657877067000001</v>
      </c>
      <c r="C15" s="86">
        <v>11.015805443999998</v>
      </c>
      <c r="D15" s="86">
        <v>4.1929644149999996</v>
      </c>
      <c r="E15" s="86">
        <v>10.241998422</v>
      </c>
      <c r="F15" s="86">
        <f t="shared" si="0"/>
        <v>1.8436351160000015</v>
      </c>
      <c r="G15" s="86">
        <v>3.9754328609999998</v>
      </c>
      <c r="H15" s="86">
        <v>10.007842218999999</v>
      </c>
      <c r="I15" s="87">
        <v>60.935555544000003</v>
      </c>
      <c r="L15" s="86"/>
      <c r="N15" s="89"/>
    </row>
    <row r="16" spans="1:14">
      <c r="A16" s="31">
        <v>2023</v>
      </c>
      <c r="B16" s="86">
        <v>22.525391339000002</v>
      </c>
      <c r="C16" s="86">
        <v>12.056476331999999</v>
      </c>
      <c r="D16" s="86">
        <v>4.7286356930000002</v>
      </c>
      <c r="E16" s="86">
        <v>12.160612957000001</v>
      </c>
      <c r="F16" s="86">
        <f t="shared" si="0"/>
        <v>2.8954471790000156</v>
      </c>
      <c r="G16" s="86">
        <v>3.9865717869999999</v>
      </c>
      <c r="H16" s="86">
        <v>11.476754387</v>
      </c>
      <c r="I16" s="87">
        <v>69.829889674000015</v>
      </c>
      <c r="L16" s="86"/>
      <c r="N16" s="89"/>
    </row>
    <row r="17" spans="1:16">
      <c r="A17" s="31">
        <v>2024</v>
      </c>
      <c r="B17" s="86">
        <v>24.556909051999995</v>
      </c>
      <c r="C17" s="86">
        <v>12.719668312000003</v>
      </c>
      <c r="D17" s="86">
        <v>5.0849234809999997</v>
      </c>
      <c r="E17" s="86">
        <v>13.376806436800003</v>
      </c>
      <c r="F17" s="86">
        <f t="shared" si="0"/>
        <v>3.3750304260999968</v>
      </c>
      <c r="G17" s="86">
        <v>4.5187320530000008</v>
      </c>
      <c r="H17" s="86">
        <v>12.121718256000001</v>
      </c>
      <c r="I17" s="87">
        <v>75.753788016900003</v>
      </c>
      <c r="J17" s="86"/>
      <c r="L17" s="86"/>
      <c r="P17" s="89"/>
    </row>
    <row r="18" spans="1:16">
      <c r="A18" s="31">
        <v>2025</v>
      </c>
      <c r="B18" s="86">
        <v>24.310961571000004</v>
      </c>
      <c r="C18" s="86">
        <v>10.858392915000001</v>
      </c>
      <c r="D18" s="86">
        <v>5.7512363788999998</v>
      </c>
      <c r="E18" s="86">
        <v>12.256427995100003</v>
      </c>
      <c r="F18" s="86">
        <f t="shared" si="0"/>
        <v>3.6447203274999964</v>
      </c>
      <c r="G18" s="86">
        <v>4.8671332462999999</v>
      </c>
      <c r="H18" s="86">
        <v>12.571523912</v>
      </c>
      <c r="I18" s="87">
        <v>74.260396345800004</v>
      </c>
      <c r="J18" s="91"/>
      <c r="L18" s="86"/>
      <c r="P18" s="89"/>
    </row>
    <row r="19" spans="1:16">
      <c r="A19" s="90"/>
      <c r="B19" s="91"/>
      <c r="C19" s="91"/>
      <c r="D19" s="91"/>
      <c r="E19" s="91"/>
      <c r="F19" s="91"/>
      <c r="G19" s="91"/>
      <c r="H19" s="91"/>
      <c r="I19" s="91"/>
    </row>
  </sheetData>
  <phoneticPr fontId="31" type="noConversion"/>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7F444D-2D08-4B12-B3D2-FF996D0B2D93}">
  <sheetPr codeName="Sheet3">
    <tabColor rgb="FF92D050"/>
  </sheetPr>
  <dimension ref="A1:N16"/>
  <sheetViews>
    <sheetView zoomScaleNormal="100" workbookViewId="0">
      <selection activeCell="D8" sqref="D8"/>
    </sheetView>
  </sheetViews>
  <sheetFormatPr defaultColWidth="9.09765625" defaultRowHeight="12"/>
  <cols>
    <col min="1" max="1" width="23.09765625" style="32" customWidth="1"/>
    <col min="2" max="2" width="41.69921875" style="32" customWidth="1"/>
    <col min="3" max="3" width="35" style="32" customWidth="1"/>
    <col min="4" max="5" width="42.09765625" style="32" customWidth="1"/>
    <col min="6" max="7" width="49.69921875" style="32" customWidth="1"/>
    <col min="8" max="8" width="48.8984375" style="32" customWidth="1"/>
    <col min="9" max="9" width="39.69921875" style="32" customWidth="1"/>
    <col min="10" max="16384" width="9.09765625" style="32"/>
  </cols>
  <sheetData>
    <row r="1" spans="1:14" s="33" customFormat="1">
      <c r="A1" s="83" t="s">
        <v>164</v>
      </c>
      <c r="B1" s="49" t="s">
        <v>538</v>
      </c>
      <c r="C1" s="49"/>
    </row>
    <row r="2" spans="1:14" s="33" customFormat="1"/>
    <row r="3" spans="1:14" s="33" customFormat="1">
      <c r="A3" s="33" t="s">
        <v>2</v>
      </c>
      <c r="B3" s="52" t="s">
        <v>165</v>
      </c>
      <c r="C3" s="52"/>
    </row>
    <row r="4" spans="1:14" s="33" customFormat="1" ht="13.2">
      <c r="A4" s="33" t="s">
        <v>4</v>
      </c>
      <c r="B4" s="159"/>
      <c r="C4" s="92"/>
    </row>
    <row r="5" spans="1:14" s="33" customFormat="1">
      <c r="A5" s="33" t="s">
        <v>5</v>
      </c>
      <c r="B5" s="92" t="s">
        <v>6</v>
      </c>
      <c r="C5" s="92"/>
    </row>
    <row r="6" spans="1:14" s="33" customFormat="1" ht="13.2">
      <c r="A6" s="12" t="s">
        <v>7</v>
      </c>
      <c r="B6" s="13">
        <v>46196</v>
      </c>
      <c r="C6" s="52"/>
    </row>
    <row r="7" spans="1:14" s="33" customFormat="1" ht="13.2">
      <c r="A7" s="12"/>
      <c r="B7" s="13"/>
      <c r="C7" s="52"/>
    </row>
    <row r="8" spans="1:14" s="34" customFormat="1">
      <c r="B8" s="34" t="s">
        <v>166</v>
      </c>
      <c r="D8" s="34" t="s">
        <v>167</v>
      </c>
    </row>
    <row r="9" spans="1:14" s="94" customFormat="1">
      <c r="A9" s="93" t="s">
        <v>8</v>
      </c>
      <c r="B9" s="94" t="s">
        <v>168</v>
      </c>
      <c r="C9" s="94" t="s">
        <v>169</v>
      </c>
      <c r="D9" s="94" t="s">
        <v>170</v>
      </c>
      <c r="E9" s="94" t="s">
        <v>171</v>
      </c>
    </row>
    <row r="10" spans="1:14">
      <c r="A10" s="97">
        <v>2020</v>
      </c>
      <c r="B10" s="95">
        <f>0.1956+0.016</f>
        <v>0.21160000000000001</v>
      </c>
      <c r="C10" s="95">
        <f>5.347105753+0.25</f>
        <v>5.5971057530000001</v>
      </c>
      <c r="D10" s="95">
        <f>1.288982+0.078</f>
        <v>1.3669820000000001</v>
      </c>
      <c r="E10" s="95">
        <f>12.955292115+0.73</f>
        <v>13.685292115000001</v>
      </c>
      <c r="F10" s="95"/>
      <c r="G10" s="95"/>
      <c r="H10" s="95"/>
      <c r="I10" s="95"/>
      <c r="J10" s="95"/>
      <c r="K10" s="95"/>
    </row>
    <row r="11" spans="1:14">
      <c r="A11" s="97">
        <v>2021</v>
      </c>
      <c r="B11" s="95">
        <f>0.170951+0.016</f>
        <v>0.18695099999999998</v>
      </c>
      <c r="C11" s="95">
        <f>4.768712433+0.25</f>
        <v>5.0187124330000001</v>
      </c>
      <c r="D11" s="95">
        <f>1.315904+0.078</f>
        <v>1.393904</v>
      </c>
      <c r="E11" s="95">
        <f>13.395289043+0.73</f>
        <v>14.125289043</v>
      </c>
      <c r="F11" s="95"/>
      <c r="G11" s="95"/>
      <c r="H11" s="95"/>
      <c r="I11" s="95"/>
      <c r="J11" s="95"/>
      <c r="K11" s="95"/>
    </row>
    <row r="12" spans="1:14" ht="12.9" customHeight="1">
      <c r="A12" s="97">
        <v>2022</v>
      </c>
      <c r="B12" s="95">
        <v>0.18923799999999999</v>
      </c>
      <c r="C12" s="95">
        <v>5.3287650983500008</v>
      </c>
      <c r="D12" s="95">
        <v>1.4826459999999999</v>
      </c>
      <c r="E12" s="95">
        <v>15.729617263</v>
      </c>
      <c r="F12" s="95"/>
      <c r="G12" s="95"/>
      <c r="H12" s="95"/>
      <c r="I12" s="95"/>
      <c r="J12" s="95"/>
      <c r="K12" s="95"/>
    </row>
    <row r="13" spans="1:14" ht="12.9" customHeight="1">
      <c r="A13" s="97">
        <v>2023</v>
      </c>
      <c r="B13" s="95">
        <v>0.19053600000000001</v>
      </c>
      <c r="C13" s="95">
        <v>5.8276231245799996</v>
      </c>
      <c r="D13" s="95">
        <v>1.5308310000000001</v>
      </c>
      <c r="E13" s="95">
        <v>17.611350864999999</v>
      </c>
      <c r="F13" s="95"/>
      <c r="G13" s="95"/>
      <c r="H13" s="95"/>
      <c r="I13" s="95"/>
      <c r="J13" s="95"/>
      <c r="K13" s="95"/>
    </row>
    <row r="14" spans="1:14">
      <c r="A14" s="97">
        <v>2024</v>
      </c>
      <c r="B14" s="95">
        <v>0.192136</v>
      </c>
      <c r="C14" s="95">
        <v>6.175031379</v>
      </c>
      <c r="D14" s="95">
        <v>1.650593</v>
      </c>
      <c r="E14" s="95">
        <v>19.332887723999999</v>
      </c>
      <c r="F14" s="95"/>
      <c r="G14" s="95"/>
      <c r="H14" s="95"/>
      <c r="I14" s="95"/>
      <c r="J14" s="95"/>
      <c r="K14" s="95"/>
    </row>
    <row r="15" spans="1:14">
      <c r="A15" s="97">
        <v>2025</v>
      </c>
      <c r="B15" s="95">
        <v>0.19420299999999999</v>
      </c>
      <c r="C15" s="95">
        <v>5.8163341969999998</v>
      </c>
      <c r="D15" s="95">
        <v>1.641205</v>
      </c>
      <c r="E15" s="95">
        <v>18.787805380000002</v>
      </c>
      <c r="F15" s="95"/>
      <c r="G15" s="95"/>
      <c r="H15" s="95"/>
      <c r="I15" s="95"/>
      <c r="J15" s="95"/>
      <c r="K15" s="95"/>
    </row>
    <row r="16" spans="1:14">
      <c r="B16" s="95"/>
      <c r="C16" s="95"/>
      <c r="D16" s="95"/>
      <c r="E16" s="95"/>
      <c r="F16" s="95"/>
      <c r="G16" s="95"/>
      <c r="H16" s="95"/>
      <c r="I16" s="95"/>
      <c r="J16" s="95"/>
      <c r="K16" s="95"/>
      <c r="L16" s="95"/>
      <c r="M16" s="95"/>
      <c r="N16" s="95"/>
    </row>
  </sheetData>
  <phoneticPr fontId="31" type="noConversion"/>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26C8E8-E031-4A77-B261-0C136A638CD9}">
  <sheetPr codeName="Sheet4">
    <tabColor rgb="FF92D050"/>
  </sheetPr>
  <dimension ref="A1:K36"/>
  <sheetViews>
    <sheetView zoomScaleNormal="100" workbookViewId="0">
      <selection activeCell="A20" sqref="A20:XFD56"/>
    </sheetView>
  </sheetViews>
  <sheetFormatPr defaultColWidth="9.09765625" defaultRowHeight="12"/>
  <cols>
    <col min="1" max="1" width="22.09765625" style="32" customWidth="1"/>
    <col min="2" max="2" width="24.09765625" style="32" customWidth="1"/>
    <col min="3" max="3" width="31.8984375" style="32" customWidth="1"/>
    <col min="4" max="4" width="9.296875" style="32" customWidth="1"/>
    <col min="5" max="8" width="9.09765625" style="32"/>
    <col min="9" max="9" width="18.796875" style="32" customWidth="1"/>
    <col min="10" max="10" width="9.09765625" style="32"/>
    <col min="11" max="11" width="13" style="32" customWidth="1"/>
    <col min="12" max="12" width="9.296875" style="32" customWidth="1"/>
    <col min="13" max="16384" width="9.09765625" style="32"/>
  </cols>
  <sheetData>
    <row r="1" spans="1:8" s="33" customFormat="1">
      <c r="A1" s="83" t="s">
        <v>172</v>
      </c>
      <c r="B1" s="49" t="s">
        <v>506</v>
      </c>
    </row>
    <row r="2" spans="1:8" s="33" customFormat="1"/>
    <row r="3" spans="1:8" s="33" customFormat="1">
      <c r="A3" s="33" t="s">
        <v>2</v>
      </c>
      <c r="B3" s="52" t="s">
        <v>173</v>
      </c>
    </row>
    <row r="4" spans="1:8" s="33" customFormat="1" ht="13.2">
      <c r="A4" s="33" t="s">
        <v>4</v>
      </c>
      <c r="B4" s="159"/>
    </row>
    <row r="5" spans="1:8" s="33" customFormat="1">
      <c r="A5" s="33" t="s">
        <v>5</v>
      </c>
      <c r="B5" s="92" t="s">
        <v>6</v>
      </c>
    </row>
    <row r="6" spans="1:8" s="33" customFormat="1" ht="13.2">
      <c r="A6" s="12" t="s">
        <v>7</v>
      </c>
      <c r="B6" s="13">
        <v>46196</v>
      </c>
    </row>
    <row r="7" spans="1:8" s="33" customFormat="1" ht="13.2">
      <c r="A7" s="12"/>
      <c r="B7" s="13"/>
    </row>
    <row r="8" spans="1:8" s="94" customFormat="1">
      <c r="B8" s="94">
        <v>2025</v>
      </c>
    </row>
    <row r="9" spans="1:8" s="94" customFormat="1">
      <c r="B9" s="94" t="s">
        <v>174</v>
      </c>
      <c r="C9" s="94" t="s">
        <v>175</v>
      </c>
    </row>
    <row r="10" spans="1:8">
      <c r="A10" s="32" t="s">
        <v>176</v>
      </c>
      <c r="B10" s="99">
        <v>718.19</v>
      </c>
      <c r="C10" s="100">
        <v>3.4312266459999998</v>
      </c>
      <c r="G10" s="99"/>
      <c r="H10" s="100"/>
    </row>
    <row r="11" spans="1:8">
      <c r="A11" s="32" t="s">
        <v>177</v>
      </c>
      <c r="B11" s="99">
        <v>381.22500000000002</v>
      </c>
      <c r="C11" s="100">
        <v>10.032646024</v>
      </c>
      <c r="G11" s="99"/>
      <c r="H11" s="100"/>
    </row>
    <row r="12" spans="1:8">
      <c r="A12" s="32" t="s">
        <v>178</v>
      </c>
      <c r="B12" s="99">
        <v>153.465</v>
      </c>
      <c r="C12" s="100">
        <v>0.401635613</v>
      </c>
      <c r="G12" s="99"/>
      <c r="H12" s="100"/>
    </row>
    <row r="13" spans="1:8">
      <c r="A13" s="32" t="s">
        <v>179</v>
      </c>
      <c r="B13" s="99">
        <v>70.980999999999995</v>
      </c>
      <c r="C13" s="100">
        <v>1.1873098820000001</v>
      </c>
      <c r="G13" s="99"/>
      <c r="H13" s="100"/>
    </row>
    <row r="14" spans="1:8">
      <c r="A14" s="32" t="s">
        <v>180</v>
      </c>
      <c r="B14" s="99">
        <v>23.643000000000001</v>
      </c>
      <c r="C14" s="100">
        <v>0.82286068999999995</v>
      </c>
      <c r="G14" s="99"/>
      <c r="H14" s="100"/>
    </row>
    <row r="15" spans="1:8">
      <c r="A15" s="32" t="s">
        <v>181</v>
      </c>
      <c r="B15" s="99">
        <v>24.413</v>
      </c>
      <c r="C15" s="100">
        <v>0.102948187</v>
      </c>
      <c r="G15" s="99"/>
      <c r="H15" s="100"/>
    </row>
    <row r="16" spans="1:8">
      <c r="A16" s="32" t="s">
        <v>182</v>
      </c>
      <c r="B16" s="99">
        <v>7.5890000000000004</v>
      </c>
      <c r="C16" s="100">
        <v>0.62888362200000003</v>
      </c>
      <c r="G16" s="99"/>
      <c r="H16" s="100"/>
    </row>
    <row r="17" spans="1:11">
      <c r="A17" s="32" t="s">
        <v>183</v>
      </c>
      <c r="B17" s="101">
        <v>0.496</v>
      </c>
      <c r="C17" s="100">
        <v>2.0188431E-2</v>
      </c>
      <c r="G17" s="101"/>
      <c r="H17" s="100"/>
    </row>
    <row r="18" spans="1:11">
      <c r="A18" s="32" t="s">
        <v>162</v>
      </c>
      <c r="B18" s="101">
        <v>314.911</v>
      </c>
      <c r="C18" s="100">
        <v>1.579158668</v>
      </c>
      <c r="G18" s="101"/>
      <c r="H18" s="100"/>
    </row>
    <row r="20" spans="1:11">
      <c r="I20" s="96"/>
    </row>
    <row r="21" spans="1:11">
      <c r="I21" s="96"/>
    </row>
    <row r="22" spans="1:11">
      <c r="I22" s="96"/>
    </row>
    <row r="23" spans="1:11">
      <c r="I23" s="96"/>
    </row>
    <row r="24" spans="1:11">
      <c r="I24" s="96"/>
    </row>
    <row r="25" spans="1:11">
      <c r="I25" s="96"/>
    </row>
    <row r="28" spans="1:11">
      <c r="I28" s="96"/>
      <c r="J28" s="99"/>
      <c r="K28" s="99"/>
    </row>
    <row r="29" spans="1:11">
      <c r="I29" s="96"/>
      <c r="J29" s="99"/>
      <c r="K29" s="99"/>
    </row>
    <row r="30" spans="1:11">
      <c r="I30" s="96"/>
      <c r="J30" s="99"/>
      <c r="K30" s="99"/>
    </row>
    <row r="31" spans="1:11">
      <c r="I31" s="96"/>
      <c r="J31" s="99"/>
      <c r="K31" s="99"/>
    </row>
    <row r="32" spans="1:11">
      <c r="I32" s="96"/>
      <c r="J32" s="99"/>
      <c r="K32" s="99"/>
    </row>
    <row r="33" spans="9:11">
      <c r="I33" s="96"/>
      <c r="J33" s="99"/>
      <c r="K33" s="99"/>
    </row>
    <row r="34" spans="9:11">
      <c r="I34" s="96"/>
      <c r="J34" s="99"/>
      <c r="K34" s="99"/>
    </row>
    <row r="35" spans="9:11">
      <c r="I35" s="96"/>
      <c r="J35" s="99"/>
      <c r="K35" s="99"/>
    </row>
    <row r="36" spans="9:11">
      <c r="I36" s="96"/>
      <c r="J36" s="99"/>
      <c r="K36" s="99"/>
    </row>
  </sheetData>
  <sortState xmlns:xlrd2="http://schemas.microsoft.com/office/spreadsheetml/2017/richdata2" ref="I20:K24">
    <sortCondition descending="1" ref="J20:J24"/>
  </sortState>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857B09-4D7D-4FE3-BC52-7F8D1F587D9A}">
  <sheetPr codeName="Sheet5">
    <tabColor rgb="FF92D050"/>
  </sheetPr>
  <dimension ref="A1:C47"/>
  <sheetViews>
    <sheetView workbookViewId="0">
      <selection activeCell="B45" sqref="B45:F51"/>
    </sheetView>
  </sheetViews>
  <sheetFormatPr defaultColWidth="9.09765625" defaultRowHeight="13.2"/>
  <cols>
    <col min="1" max="1" width="9.09765625" style="11"/>
    <col min="2" max="2" width="27.59765625" style="11" customWidth="1"/>
    <col min="3" max="3" width="17.19921875" style="11" bestFit="1" customWidth="1"/>
    <col min="4" max="16384" width="9.09765625" style="11"/>
  </cols>
  <sheetData>
    <row r="1" spans="1:3" s="19" customFormat="1">
      <c r="A1" s="19" t="s">
        <v>184</v>
      </c>
      <c r="B1" s="19" t="s">
        <v>185</v>
      </c>
    </row>
    <row r="2" spans="1:3" s="12" customFormat="1"/>
    <row r="3" spans="1:3" s="12" customFormat="1">
      <c r="A3" s="12" t="s">
        <v>2</v>
      </c>
      <c r="B3" s="12" t="s">
        <v>186</v>
      </c>
    </row>
    <row r="4" spans="1:3" s="12" customFormat="1">
      <c r="A4" s="12" t="s">
        <v>4</v>
      </c>
      <c r="B4" s="159"/>
    </row>
    <row r="5" spans="1:3" s="12" customFormat="1">
      <c r="A5" s="12" t="s">
        <v>5</v>
      </c>
      <c r="B5" s="12" t="s">
        <v>6</v>
      </c>
    </row>
    <row r="6" spans="1:3" s="12" customFormat="1">
      <c r="A6" s="12" t="s">
        <v>7</v>
      </c>
      <c r="B6" s="13">
        <v>46196</v>
      </c>
    </row>
    <row r="7" spans="1:3" s="12" customFormat="1">
      <c r="B7" s="13"/>
    </row>
    <row r="8" spans="1:3">
      <c r="A8" s="11" t="s">
        <v>8</v>
      </c>
      <c r="B8" s="11" t="s">
        <v>539</v>
      </c>
      <c r="C8" s="11" t="s">
        <v>188</v>
      </c>
    </row>
    <row r="9" spans="1:3">
      <c r="A9" s="11" t="s">
        <v>189</v>
      </c>
      <c r="B9" s="11">
        <v>703</v>
      </c>
      <c r="C9" s="11">
        <v>33613</v>
      </c>
    </row>
    <row r="10" spans="1:3">
      <c r="A10" s="11" t="s">
        <v>190</v>
      </c>
      <c r="B10" s="11">
        <v>725</v>
      </c>
      <c r="C10" s="11">
        <v>34414</v>
      </c>
    </row>
    <row r="11" spans="1:3">
      <c r="A11" s="11" t="s">
        <v>191</v>
      </c>
      <c r="B11" s="11">
        <v>704</v>
      </c>
      <c r="C11" s="11">
        <v>34006</v>
      </c>
    </row>
    <row r="12" spans="1:3">
      <c r="A12" s="11" t="s">
        <v>192</v>
      </c>
      <c r="B12" s="11">
        <v>606</v>
      </c>
      <c r="C12" s="11">
        <v>34685</v>
      </c>
    </row>
    <row r="13" spans="1:3">
      <c r="A13" s="11" t="s">
        <v>193</v>
      </c>
      <c r="B13" s="11">
        <v>541</v>
      </c>
      <c r="C13" s="11">
        <v>38113</v>
      </c>
    </row>
    <row r="14" spans="1:3">
      <c r="A14" s="11" t="s">
        <v>194</v>
      </c>
      <c r="B14" s="11">
        <v>527</v>
      </c>
      <c r="C14" s="11">
        <v>39883</v>
      </c>
    </row>
    <row r="15" spans="1:3">
      <c r="A15" s="11" t="s">
        <v>195</v>
      </c>
      <c r="B15" s="11">
        <v>487</v>
      </c>
      <c r="C15" s="11">
        <v>39802</v>
      </c>
    </row>
    <row r="16" spans="1:3">
      <c r="A16" s="11" t="s">
        <v>196</v>
      </c>
      <c r="B16" s="11">
        <v>563</v>
      </c>
      <c r="C16" s="11">
        <v>40888</v>
      </c>
    </row>
    <row r="17" spans="1:3">
      <c r="A17" s="11" t="s">
        <v>197</v>
      </c>
      <c r="B17" s="11">
        <v>497</v>
      </c>
      <c r="C17" s="11">
        <v>43132</v>
      </c>
    </row>
    <row r="18" spans="1:3">
      <c r="A18" s="11" t="s">
        <v>198</v>
      </c>
      <c r="B18" s="11">
        <v>579</v>
      </c>
      <c r="C18" s="11">
        <v>50496</v>
      </c>
    </row>
    <row r="19" spans="1:3">
      <c r="A19" s="11" t="s">
        <v>199</v>
      </c>
      <c r="B19" s="11">
        <v>551</v>
      </c>
      <c r="C19" s="11">
        <v>45183</v>
      </c>
    </row>
    <row r="20" spans="1:3">
      <c r="A20" s="11" t="s">
        <v>200</v>
      </c>
      <c r="B20" s="11">
        <v>513</v>
      </c>
      <c r="C20" s="11">
        <v>47316</v>
      </c>
    </row>
    <row r="21" spans="1:3">
      <c r="A21" s="11" t="s">
        <v>77</v>
      </c>
      <c r="B21" s="11">
        <v>449</v>
      </c>
      <c r="C21" s="11">
        <v>47341</v>
      </c>
    </row>
    <row r="22" spans="1:3">
      <c r="A22" s="11" t="s">
        <v>78</v>
      </c>
      <c r="B22" s="11">
        <v>452</v>
      </c>
      <c r="C22" s="11">
        <v>45086</v>
      </c>
    </row>
    <row r="23" spans="1:3">
      <c r="A23" s="11" t="s">
        <v>79</v>
      </c>
      <c r="B23" s="11">
        <v>427</v>
      </c>
      <c r="C23" s="11">
        <v>42974</v>
      </c>
    </row>
    <row r="24" spans="1:3">
      <c r="A24" s="11" t="s">
        <v>80</v>
      </c>
      <c r="B24" s="11">
        <v>403</v>
      </c>
      <c r="C24" s="11">
        <v>41644</v>
      </c>
    </row>
    <row r="25" spans="1:3">
      <c r="A25" s="11" t="s">
        <v>81</v>
      </c>
      <c r="B25" s="11">
        <v>406</v>
      </c>
      <c r="C25" s="11">
        <v>39063</v>
      </c>
    </row>
    <row r="26" spans="1:3">
      <c r="A26" s="11" t="s">
        <v>82</v>
      </c>
      <c r="B26" s="11">
        <v>424</v>
      </c>
      <c r="C26" s="11">
        <v>34482</v>
      </c>
    </row>
    <row r="27" spans="1:3">
      <c r="A27" s="11" t="s">
        <v>83</v>
      </c>
      <c r="B27" s="11">
        <v>316</v>
      </c>
      <c r="C27" s="11">
        <v>31522</v>
      </c>
    </row>
    <row r="28" spans="1:3">
      <c r="A28" s="11" t="s">
        <v>84</v>
      </c>
      <c r="B28" s="11">
        <v>296</v>
      </c>
      <c r="C28" s="11">
        <v>30711</v>
      </c>
    </row>
    <row r="29" spans="1:3">
      <c r="A29" s="11" t="s">
        <v>85</v>
      </c>
      <c r="B29" s="11">
        <v>297</v>
      </c>
      <c r="C29" s="11">
        <v>31803</v>
      </c>
    </row>
    <row r="30" spans="1:3">
      <c r="A30" s="11" t="s">
        <v>86</v>
      </c>
      <c r="B30" s="11">
        <v>250</v>
      </c>
      <c r="C30" s="11">
        <v>29069</v>
      </c>
    </row>
    <row r="31" spans="1:3">
      <c r="A31" s="11" t="s">
        <v>87</v>
      </c>
      <c r="B31" s="11">
        <v>257</v>
      </c>
      <c r="C31" s="11">
        <v>37631</v>
      </c>
    </row>
    <row r="32" spans="1:3">
      <c r="A32" s="11" t="s">
        <v>88</v>
      </c>
      <c r="B32" s="11">
        <v>257</v>
      </c>
      <c r="C32" s="11">
        <v>34992</v>
      </c>
    </row>
    <row r="33" spans="1:3">
      <c r="A33" s="11" t="s">
        <v>89</v>
      </c>
      <c r="B33" s="11">
        <v>285</v>
      </c>
      <c r="C33" s="11">
        <v>34051</v>
      </c>
    </row>
    <row r="34" spans="1:3">
      <c r="A34" s="11" t="s">
        <v>90</v>
      </c>
      <c r="B34" s="11">
        <v>261</v>
      </c>
      <c r="C34" s="11">
        <v>33792</v>
      </c>
    </row>
    <row r="35" spans="1:3">
      <c r="A35" s="11" t="s">
        <v>91</v>
      </c>
      <c r="B35" s="11">
        <v>249</v>
      </c>
      <c r="C35" s="11">
        <v>34720</v>
      </c>
    </row>
    <row r="36" spans="1:3">
      <c r="A36" s="11" t="s">
        <v>62</v>
      </c>
      <c r="B36" s="11">
        <v>232</v>
      </c>
      <c r="C36" s="11">
        <v>33075</v>
      </c>
    </row>
    <row r="37" spans="1:3">
      <c r="A37" s="11" t="s">
        <v>63</v>
      </c>
      <c r="B37" s="11">
        <v>318</v>
      </c>
      <c r="C37" s="11">
        <v>30340</v>
      </c>
    </row>
    <row r="38" spans="1:3">
      <c r="A38" s="11" t="s">
        <v>64</v>
      </c>
      <c r="B38" s="11">
        <v>207</v>
      </c>
      <c r="C38" s="11">
        <v>27669</v>
      </c>
    </row>
    <row r="39" spans="1:3">
      <c r="A39" s="11" t="s">
        <v>65</v>
      </c>
      <c r="B39" s="11">
        <v>177</v>
      </c>
      <c r="C39" s="11">
        <v>27753</v>
      </c>
    </row>
    <row r="40" spans="1:3">
      <c r="A40" s="11" t="s">
        <v>66</v>
      </c>
      <c r="B40" s="11">
        <v>187</v>
      </c>
      <c r="C40" s="11">
        <v>28549</v>
      </c>
    </row>
    <row r="41" spans="1:3">
      <c r="A41" s="11" t="s">
        <v>67</v>
      </c>
      <c r="B41" s="11">
        <v>175</v>
      </c>
      <c r="C41" s="11">
        <v>27043</v>
      </c>
    </row>
    <row r="42" spans="1:3">
      <c r="A42" s="11" t="s">
        <v>68</v>
      </c>
      <c r="B42" s="11">
        <v>192</v>
      </c>
      <c r="C42" s="11">
        <v>25593</v>
      </c>
    </row>
    <row r="43" spans="1:3">
      <c r="A43" s="11" t="s">
        <v>449</v>
      </c>
      <c r="B43" s="102">
        <v>163</v>
      </c>
      <c r="C43" s="102">
        <v>27049</v>
      </c>
    </row>
    <row r="44" spans="1:3">
      <c r="A44" s="11" t="s">
        <v>503</v>
      </c>
      <c r="B44" s="102">
        <v>185</v>
      </c>
      <c r="C44" s="102">
        <v>25059</v>
      </c>
    </row>
    <row r="46" spans="1:3">
      <c r="B46" s="102"/>
      <c r="C46" s="102"/>
    </row>
    <row r="47" spans="1:3">
      <c r="B47" s="103"/>
      <c r="C47" s="103"/>
    </row>
  </sheetData>
  <phoneticPr fontId="31" type="noConversion"/>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CC2A54-5BD5-41DF-9917-E4601CFBECAC}">
  <sheetPr codeName="Sheet6">
    <tabColor rgb="FF92D050"/>
  </sheetPr>
  <dimension ref="A1:K18"/>
  <sheetViews>
    <sheetView topLeftCell="A4" workbookViewId="0">
      <selection activeCell="D25" sqref="D25"/>
    </sheetView>
  </sheetViews>
  <sheetFormatPr defaultColWidth="9.09765625" defaultRowHeight="13.2"/>
  <cols>
    <col min="1" max="1" width="18.09765625" style="12" customWidth="1"/>
    <col min="2" max="2" width="33.09765625" style="12" customWidth="1"/>
    <col min="3" max="3" width="32.3984375" style="12" bestFit="1" customWidth="1"/>
    <col min="4" max="4" width="29.8984375" style="12" bestFit="1" customWidth="1"/>
    <col min="5" max="5" width="12.69921875" style="12" customWidth="1"/>
    <col min="6" max="6" width="13.69921875" style="12" customWidth="1"/>
    <col min="7" max="7" width="14.09765625" style="12" customWidth="1"/>
    <col min="8" max="22" width="11.69921875" style="12" customWidth="1"/>
    <col min="23" max="24" width="12.69921875" style="12" customWidth="1"/>
    <col min="25" max="16384" width="9.09765625" style="12"/>
  </cols>
  <sheetData>
    <row r="1" spans="1:11" s="19" customFormat="1">
      <c r="A1" s="19" t="s">
        <v>201</v>
      </c>
      <c r="B1" s="19" t="s">
        <v>202</v>
      </c>
    </row>
    <row r="3" spans="1:11">
      <c r="A3" s="12" t="s">
        <v>2</v>
      </c>
      <c r="B3" s="12" t="s">
        <v>124</v>
      </c>
    </row>
    <row r="4" spans="1:11">
      <c r="A4" s="12" t="s">
        <v>4</v>
      </c>
      <c r="B4" s="216"/>
    </row>
    <row r="5" spans="1:11">
      <c r="A5" s="12" t="s">
        <v>5</v>
      </c>
      <c r="B5" s="12" t="s">
        <v>6</v>
      </c>
    </row>
    <row r="6" spans="1:11">
      <c r="A6" s="12" t="s">
        <v>7</v>
      </c>
      <c r="B6" s="13">
        <v>45904</v>
      </c>
    </row>
    <row r="7" spans="1:11">
      <c r="B7" s="13"/>
    </row>
    <row r="8" spans="1:11">
      <c r="A8" s="11" t="s">
        <v>8</v>
      </c>
      <c r="B8" s="85" t="s">
        <v>529</v>
      </c>
      <c r="C8" s="85" t="s">
        <v>530</v>
      </c>
      <c r="D8" s="85" t="s">
        <v>531</v>
      </c>
      <c r="E8" s="85" t="s">
        <v>163</v>
      </c>
      <c r="F8" s="105"/>
    </row>
    <row r="9" spans="1:11">
      <c r="A9" s="12" t="s">
        <v>91</v>
      </c>
      <c r="B9" s="16">
        <v>28697124671</v>
      </c>
      <c r="C9" s="16">
        <v>16592641360</v>
      </c>
      <c r="D9" s="16">
        <v>1618620242</v>
      </c>
      <c r="E9" s="16">
        <v>46908386273</v>
      </c>
      <c r="F9" s="16"/>
      <c r="K9" s="16"/>
    </row>
    <row r="10" spans="1:11">
      <c r="A10" s="12" t="s">
        <v>62</v>
      </c>
      <c r="B10" s="16">
        <v>28225673781</v>
      </c>
      <c r="C10" s="16">
        <v>9014026528</v>
      </c>
      <c r="D10" s="16">
        <v>1367970446</v>
      </c>
      <c r="E10" s="16">
        <v>38607670755</v>
      </c>
      <c r="F10" s="16"/>
      <c r="K10" s="16"/>
    </row>
    <row r="11" spans="1:11">
      <c r="A11" s="12" t="s">
        <v>63</v>
      </c>
      <c r="B11" s="16">
        <v>27636567166</v>
      </c>
      <c r="C11" s="16">
        <v>8334537542</v>
      </c>
      <c r="D11" s="16">
        <v>1119558692</v>
      </c>
      <c r="E11" s="16">
        <v>37090663400</v>
      </c>
      <c r="F11" s="16"/>
      <c r="K11" s="16"/>
    </row>
    <row r="12" spans="1:11">
      <c r="A12" s="12" t="s">
        <v>64</v>
      </c>
      <c r="B12" s="16">
        <v>25818051091</v>
      </c>
      <c r="C12" s="16">
        <v>8396910580</v>
      </c>
      <c r="D12" s="16">
        <v>1073506426</v>
      </c>
      <c r="E12" s="16">
        <v>35288468097</v>
      </c>
      <c r="F12" s="16"/>
      <c r="K12" s="16"/>
    </row>
    <row r="13" spans="1:11">
      <c r="A13" s="12" t="s">
        <v>65</v>
      </c>
      <c r="B13" s="16">
        <v>24243665650</v>
      </c>
      <c r="C13" s="16">
        <v>8165723997</v>
      </c>
      <c r="D13" s="16">
        <v>984867127</v>
      </c>
      <c r="E13" s="16">
        <v>33394256774</v>
      </c>
      <c r="F13" s="16"/>
      <c r="K13" s="16"/>
    </row>
    <row r="14" spans="1:11">
      <c r="A14" s="12" t="s">
        <v>66</v>
      </c>
      <c r="B14" s="16">
        <v>23759010982</v>
      </c>
      <c r="C14" s="16">
        <v>8457109863</v>
      </c>
      <c r="D14" s="16">
        <v>1040251283</v>
      </c>
      <c r="E14" s="16">
        <v>33256372128</v>
      </c>
      <c r="F14" s="16"/>
      <c r="G14" s="16"/>
      <c r="K14" s="16"/>
    </row>
    <row r="15" spans="1:11">
      <c r="A15" s="12" t="s">
        <v>67</v>
      </c>
      <c r="B15" s="16">
        <v>21737159741</v>
      </c>
      <c r="C15" s="16">
        <v>8090336778</v>
      </c>
      <c r="D15" s="16">
        <v>850241855</v>
      </c>
      <c r="E15" s="16">
        <v>30677738374</v>
      </c>
      <c r="F15" s="16"/>
      <c r="G15" s="17"/>
      <c r="H15" s="17"/>
      <c r="K15" s="16"/>
    </row>
    <row r="16" spans="1:11">
      <c r="A16" s="12" t="s">
        <v>68</v>
      </c>
      <c r="B16" s="16">
        <v>18440557379</v>
      </c>
      <c r="C16" s="16">
        <v>7551500429</v>
      </c>
      <c r="D16" s="16">
        <v>850128317</v>
      </c>
      <c r="E16" s="16">
        <v>26842186125</v>
      </c>
      <c r="F16" s="16"/>
      <c r="K16" s="16"/>
    </row>
    <row r="17" spans="1:11">
      <c r="A17" s="12" t="s">
        <v>449</v>
      </c>
      <c r="B17" s="16">
        <v>15513883330</v>
      </c>
      <c r="C17" s="16">
        <v>7009593608</v>
      </c>
      <c r="D17" s="16">
        <v>1068946685</v>
      </c>
      <c r="E17" s="16">
        <v>23592423623</v>
      </c>
      <c r="F17" s="16"/>
      <c r="G17" s="17"/>
      <c r="I17" s="16"/>
      <c r="J17" s="17"/>
      <c r="K17" s="16"/>
    </row>
    <row r="18" spans="1:11">
      <c r="A18" s="12" t="s">
        <v>503</v>
      </c>
      <c r="B18" s="16">
        <v>14442331008</v>
      </c>
      <c r="C18" s="16">
        <v>6763238363</v>
      </c>
      <c r="D18" s="16">
        <v>940115010</v>
      </c>
      <c r="E18" s="16">
        <v>22145684381</v>
      </c>
      <c r="F18" s="17"/>
      <c r="G18" s="16"/>
    </row>
  </sheetData>
  <phoneticPr fontId="31" type="noConversion"/>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Blad5">
    <tabColor rgb="FF92D050"/>
  </sheetPr>
  <dimension ref="A1:Y51"/>
  <sheetViews>
    <sheetView topLeftCell="A19" workbookViewId="0">
      <selection activeCell="J33" sqref="J33"/>
    </sheetView>
  </sheetViews>
  <sheetFormatPr defaultColWidth="9.09765625" defaultRowHeight="13.2"/>
  <cols>
    <col min="1" max="1" width="22.69921875" style="11" customWidth="1"/>
    <col min="2" max="2" width="24.69921875" style="24" customWidth="1"/>
    <col min="3" max="3" width="24.09765625" style="24" customWidth="1"/>
    <col min="4" max="4" width="13.69921875" style="24" customWidth="1"/>
    <col min="5" max="7" width="22.69921875" style="24" customWidth="1"/>
    <col min="8" max="8" width="17" style="11" customWidth="1"/>
    <col min="9" max="9" width="14.69921875" style="11" customWidth="1"/>
    <col min="10" max="10" width="11.8984375" style="11" customWidth="1"/>
    <col min="11" max="11" width="9.09765625" style="11"/>
    <col min="12" max="12" width="21.69921875" style="11" customWidth="1"/>
    <col min="13" max="13" width="9.09765625" style="11"/>
    <col min="14" max="14" width="13.296875" style="11" customWidth="1"/>
    <col min="15" max="23" width="9.09765625" style="11"/>
    <col min="24" max="24" width="7.296875" style="11" bestFit="1" customWidth="1"/>
    <col min="25" max="16384" width="9.09765625" style="11"/>
  </cols>
  <sheetData>
    <row r="1" spans="1:15" s="19" customFormat="1">
      <c r="A1" s="19" t="s">
        <v>204</v>
      </c>
      <c r="B1" s="19" t="s">
        <v>523</v>
      </c>
    </row>
    <row r="2" spans="1:15" s="12" customFormat="1"/>
    <row r="3" spans="1:15" s="12" customFormat="1">
      <c r="A3" s="12" t="s">
        <v>2</v>
      </c>
      <c r="B3" s="12" t="s">
        <v>205</v>
      </c>
    </row>
    <row r="4" spans="1:15" s="12" customFormat="1">
      <c r="A4" s="12" t="s">
        <v>4</v>
      </c>
      <c r="B4" s="159"/>
    </row>
    <row r="5" spans="1:15" s="12" customFormat="1">
      <c r="A5" s="12" t="s">
        <v>5</v>
      </c>
      <c r="B5" s="12" t="s">
        <v>161</v>
      </c>
    </row>
    <row r="6" spans="1:15" s="12" customFormat="1">
      <c r="A6" s="12" t="s">
        <v>7</v>
      </c>
      <c r="B6" s="163">
        <v>46203</v>
      </c>
    </row>
    <row r="7" spans="1:15" s="82" customFormat="1" ht="11.4">
      <c r="B7" s="30"/>
    </row>
    <row r="8" spans="1:15" s="106" customFormat="1" ht="11.4">
      <c r="B8" s="106">
        <v>2025</v>
      </c>
      <c r="F8" s="171" t="s">
        <v>187</v>
      </c>
      <c r="G8" s="171" t="s">
        <v>206</v>
      </c>
      <c r="H8" s="171" t="s">
        <v>207</v>
      </c>
    </row>
    <row r="9" spans="1:15" s="84" customFormat="1">
      <c r="B9" s="84" t="s">
        <v>208</v>
      </c>
      <c r="C9" s="84" t="s">
        <v>209</v>
      </c>
      <c r="F9" s="24" t="s">
        <v>181</v>
      </c>
      <c r="G9" s="20">
        <v>229896</v>
      </c>
      <c r="H9" s="20">
        <v>1242193678</v>
      </c>
      <c r="I9" s="12"/>
      <c r="J9" s="12"/>
      <c r="K9" s="12"/>
      <c r="L9" s="12"/>
      <c r="M9" s="12"/>
      <c r="N9" s="12"/>
      <c r="O9" s="12"/>
    </row>
    <row r="10" spans="1:15">
      <c r="A10" s="11" t="s">
        <v>181</v>
      </c>
      <c r="B10" s="24">
        <f>G9</f>
        <v>229896</v>
      </c>
      <c r="C10" s="86">
        <f>D10/1000000000</f>
        <v>1.242193678</v>
      </c>
      <c r="D10" s="24">
        <f>H9</f>
        <v>1242193678</v>
      </c>
      <c r="E10" s="11"/>
      <c r="F10" s="16" t="s">
        <v>210</v>
      </c>
      <c r="G10" s="20">
        <v>23161</v>
      </c>
      <c r="H10" s="20">
        <v>1179923190</v>
      </c>
      <c r="I10" s="12"/>
      <c r="J10" s="12"/>
      <c r="K10" s="12"/>
      <c r="L10" s="12"/>
      <c r="M10" s="12"/>
      <c r="N10" s="12"/>
      <c r="O10" s="12"/>
    </row>
    <row r="11" spans="1:15">
      <c r="A11" s="11" t="s">
        <v>211</v>
      </c>
      <c r="B11" s="24">
        <f>G19+G20</f>
        <v>100186</v>
      </c>
      <c r="C11" s="86">
        <f t="shared" ref="C11:C20" si="0">D11/1000000000</f>
        <v>1.570896589</v>
      </c>
      <c r="D11" s="24">
        <f>H19+H20</f>
        <v>1570896589</v>
      </c>
      <c r="E11" s="11"/>
      <c r="F11" s="16" t="s">
        <v>212</v>
      </c>
      <c r="G11" s="20">
        <v>20628</v>
      </c>
      <c r="H11" s="20">
        <v>6365612934</v>
      </c>
      <c r="I11" s="12"/>
      <c r="J11" s="12"/>
      <c r="K11" s="12"/>
      <c r="L11" s="12"/>
      <c r="M11" s="12"/>
      <c r="N11" s="12"/>
      <c r="O11" s="12"/>
    </row>
    <row r="12" spans="1:15">
      <c r="A12" s="11" t="s">
        <v>213</v>
      </c>
      <c r="B12" s="24">
        <f>G12+G14</f>
        <v>68384</v>
      </c>
      <c r="C12" s="86">
        <f t="shared" si="0"/>
        <v>0.99743881899999998</v>
      </c>
      <c r="D12" s="24">
        <f>H12+H14</f>
        <v>997438819</v>
      </c>
      <c r="E12" s="11"/>
      <c r="F12" s="16" t="s">
        <v>214</v>
      </c>
      <c r="G12" s="20">
        <v>29803</v>
      </c>
      <c r="H12" s="20">
        <v>195395544</v>
      </c>
      <c r="I12" s="12"/>
      <c r="J12" s="12"/>
      <c r="K12" s="12"/>
      <c r="L12" s="12"/>
      <c r="M12" s="16"/>
      <c r="N12" s="16"/>
      <c r="O12" s="12"/>
    </row>
    <row r="13" spans="1:15">
      <c r="A13" s="11" t="s">
        <v>215</v>
      </c>
      <c r="B13" s="24">
        <f>G24</f>
        <v>69526</v>
      </c>
      <c r="C13" s="86">
        <f t="shared" si="0"/>
        <v>4.5990597329999998</v>
      </c>
      <c r="D13" s="24">
        <f>H24</f>
        <v>4599059733</v>
      </c>
      <c r="E13" s="11"/>
      <c r="F13" s="16" t="s">
        <v>216</v>
      </c>
      <c r="G13" s="20"/>
      <c r="H13" s="20">
        <v>5685030</v>
      </c>
      <c r="I13" s="12"/>
      <c r="J13" s="12"/>
      <c r="K13" s="12"/>
      <c r="L13" s="12"/>
      <c r="M13" s="12"/>
      <c r="N13" s="12"/>
      <c r="O13" s="12"/>
    </row>
    <row r="14" spans="1:15">
      <c r="A14" s="11" t="s">
        <v>217</v>
      </c>
      <c r="B14" s="24">
        <f>G15</f>
        <v>68004</v>
      </c>
      <c r="C14" s="86">
        <f t="shared" si="0"/>
        <v>0.95340472700000001</v>
      </c>
      <c r="D14" s="24">
        <f>H15</f>
        <v>953404727</v>
      </c>
      <c r="E14" s="11"/>
      <c r="F14" s="16" t="s">
        <v>218</v>
      </c>
      <c r="G14" s="20">
        <v>38581</v>
      </c>
      <c r="H14" s="20">
        <v>802043275</v>
      </c>
      <c r="I14" s="12"/>
      <c r="J14" s="12"/>
      <c r="K14" s="12"/>
      <c r="L14" s="12"/>
      <c r="M14" s="16"/>
      <c r="N14" s="16"/>
      <c r="O14" s="12"/>
    </row>
    <row r="15" spans="1:15">
      <c r="A15" s="11" t="s">
        <v>219</v>
      </c>
      <c r="B15" s="24">
        <f>G10+G22</f>
        <v>36716</v>
      </c>
      <c r="C15" s="86">
        <f t="shared" si="0"/>
        <v>1.8230965020000001</v>
      </c>
      <c r="D15" s="24">
        <f>H10+H22</f>
        <v>1823096502</v>
      </c>
      <c r="E15" s="11"/>
      <c r="F15" s="16" t="s">
        <v>179</v>
      </c>
      <c r="G15" s="20">
        <v>68004</v>
      </c>
      <c r="H15" s="20">
        <v>953404727</v>
      </c>
      <c r="I15" s="12"/>
      <c r="J15" s="12"/>
      <c r="K15" s="12"/>
      <c r="L15" s="12"/>
      <c r="M15" s="12"/>
      <c r="N15" s="12"/>
      <c r="O15" s="12"/>
    </row>
    <row r="16" spans="1:15">
      <c r="A16" s="11" t="s">
        <v>212</v>
      </c>
      <c r="B16" s="24">
        <f>G11</f>
        <v>20628</v>
      </c>
      <c r="C16" s="86">
        <f t="shared" si="0"/>
        <v>6.3656129339999996</v>
      </c>
      <c r="D16" s="24">
        <f>H11</f>
        <v>6365612934</v>
      </c>
      <c r="E16" s="11"/>
      <c r="F16" s="16" t="s">
        <v>220</v>
      </c>
      <c r="G16" s="20">
        <v>19549</v>
      </c>
      <c r="H16" s="20">
        <v>1185830263</v>
      </c>
      <c r="I16" s="12"/>
      <c r="J16" s="12"/>
      <c r="K16" s="12"/>
      <c r="L16" s="12"/>
      <c r="M16" s="12"/>
      <c r="N16" s="12"/>
      <c r="O16" s="12"/>
    </row>
    <row r="17" spans="1:25">
      <c r="A17" s="11" t="s">
        <v>221</v>
      </c>
      <c r="B17" s="24">
        <f>G16+G17+G18</f>
        <v>25754</v>
      </c>
      <c r="C17" s="86">
        <f t="shared" si="0"/>
        <v>1.560165408</v>
      </c>
      <c r="D17" s="24">
        <f>H16+H17+H18</f>
        <v>1560165408</v>
      </c>
      <c r="E17" s="79"/>
      <c r="F17" s="16" t="s">
        <v>222</v>
      </c>
      <c r="G17" s="20">
        <v>4481</v>
      </c>
      <c r="H17" s="20">
        <v>283672400</v>
      </c>
      <c r="I17" s="12"/>
      <c r="J17" s="12"/>
      <c r="K17" s="12"/>
      <c r="L17" s="12"/>
      <c r="M17" s="16"/>
      <c r="N17" s="16"/>
      <c r="O17" s="12"/>
    </row>
    <row r="18" spans="1:25">
      <c r="A18" s="11" t="s">
        <v>223</v>
      </c>
      <c r="B18" s="24">
        <f>G21</f>
        <v>3800</v>
      </c>
      <c r="C18" s="86">
        <f t="shared" si="0"/>
        <v>5.3609556000000003E-2</v>
      </c>
      <c r="D18" s="24">
        <f>H21</f>
        <v>53609556</v>
      </c>
      <c r="E18" s="11"/>
      <c r="F18" s="16" t="s">
        <v>224</v>
      </c>
      <c r="G18" s="20">
        <v>1724</v>
      </c>
      <c r="H18" s="20">
        <v>90662745</v>
      </c>
      <c r="I18" s="12"/>
      <c r="J18" s="12"/>
      <c r="K18" s="12"/>
      <c r="L18" s="12"/>
      <c r="M18" s="16"/>
      <c r="N18" s="16"/>
      <c r="O18" s="12"/>
    </row>
    <row r="19" spans="1:25">
      <c r="A19" s="11" t="s">
        <v>98</v>
      </c>
      <c r="B19" s="24">
        <f>G13+G23+G25</f>
        <v>82657</v>
      </c>
      <c r="C19" s="86">
        <f t="shared" si="0"/>
        <v>2.4479750139999998</v>
      </c>
      <c r="D19" s="24">
        <f>H13+H23+H25</f>
        <v>2447975014</v>
      </c>
      <c r="E19" s="11"/>
      <c r="F19" s="16" t="s">
        <v>225</v>
      </c>
      <c r="G19" s="20">
        <v>58753</v>
      </c>
      <c r="H19" s="20">
        <v>632980339</v>
      </c>
      <c r="I19" s="12"/>
      <c r="J19" s="12"/>
      <c r="K19" s="12"/>
      <c r="L19" s="12"/>
      <c r="M19" s="12"/>
      <c r="N19" s="12"/>
      <c r="O19" s="12"/>
      <c r="Y19" s="11">
        <v>1408411377</v>
      </c>
    </row>
    <row r="20" spans="1:25" s="84" customFormat="1">
      <c r="A20" s="84" t="s">
        <v>11</v>
      </c>
      <c r="B20" s="108">
        <f>SUM(B10:B19)</f>
        <v>705551</v>
      </c>
      <c r="C20" s="86">
        <f t="shared" si="0"/>
        <v>21.61345296</v>
      </c>
      <c r="D20" s="108">
        <f>SUM(D10:D19)</f>
        <v>21613452960</v>
      </c>
      <c r="F20" s="16" t="s">
        <v>226</v>
      </c>
      <c r="G20" s="20">
        <v>41433</v>
      </c>
      <c r="H20" s="20">
        <v>937916250</v>
      </c>
      <c r="I20" s="12"/>
      <c r="J20" s="12"/>
      <c r="K20" s="16"/>
      <c r="L20" s="16"/>
      <c r="M20" s="16"/>
      <c r="N20" s="16"/>
      <c r="O20" s="16"/>
      <c r="P20" s="108"/>
      <c r="Q20" s="108"/>
    </row>
    <row r="21" spans="1:25">
      <c r="A21" s="24"/>
      <c r="B21" s="11"/>
      <c r="C21" s="109"/>
      <c r="E21" s="11"/>
      <c r="F21" s="16" t="s">
        <v>223</v>
      </c>
      <c r="G21" s="20">
        <v>3800</v>
      </c>
      <c r="H21" s="20">
        <v>53609556</v>
      </c>
      <c r="I21" s="12"/>
      <c r="J21" s="12"/>
      <c r="K21" s="16"/>
      <c r="L21" s="16"/>
      <c r="M21" s="16"/>
      <c r="N21" s="16"/>
      <c r="O21" s="16"/>
      <c r="P21" s="24"/>
      <c r="Q21" s="24"/>
    </row>
    <row r="22" spans="1:25">
      <c r="A22" s="76"/>
      <c r="B22" s="11"/>
      <c r="C22" s="11"/>
      <c r="F22" s="16" t="s">
        <v>183</v>
      </c>
      <c r="G22" s="20">
        <v>13555</v>
      </c>
      <c r="H22" s="20">
        <v>643173312</v>
      </c>
      <c r="I22" s="12"/>
      <c r="J22" s="12"/>
      <c r="K22" s="12"/>
      <c r="L22" s="12"/>
      <c r="M22" s="16"/>
      <c r="N22" s="16"/>
      <c r="O22" s="16"/>
      <c r="P22" s="24"/>
    </row>
    <row r="23" spans="1:25">
      <c r="A23" s="110"/>
      <c r="B23" s="11"/>
      <c r="C23" s="11"/>
      <c r="F23" s="16" t="s">
        <v>227</v>
      </c>
      <c r="G23" s="20">
        <v>327</v>
      </c>
      <c r="H23" s="20">
        <v>8643852</v>
      </c>
      <c r="I23" s="12"/>
      <c r="J23" s="12"/>
      <c r="K23" s="12"/>
      <c r="L23" s="12"/>
      <c r="M23" s="16"/>
      <c r="N23" s="16"/>
      <c r="O23" s="16"/>
      <c r="P23" s="24"/>
    </row>
    <row r="24" spans="1:25">
      <c r="A24" s="24"/>
      <c r="B24" s="11"/>
      <c r="C24" s="86"/>
      <c r="F24" s="172" t="s">
        <v>228</v>
      </c>
      <c r="G24" s="20">
        <v>69526</v>
      </c>
      <c r="H24" s="20">
        <v>4599059733</v>
      </c>
      <c r="I24" s="12"/>
      <c r="J24" s="12"/>
      <c r="K24" s="12"/>
      <c r="L24" s="12"/>
      <c r="M24" s="16"/>
      <c r="N24" s="16"/>
      <c r="O24" s="16"/>
      <c r="P24" s="24"/>
    </row>
    <row r="25" spans="1:25">
      <c r="A25" s="24"/>
      <c r="B25" s="11"/>
      <c r="C25" s="11"/>
      <c r="D25" s="11"/>
      <c r="F25" s="16" t="s">
        <v>229</v>
      </c>
      <c r="G25" s="20">
        <v>82330</v>
      </c>
      <c r="H25" s="20">
        <v>2433646132</v>
      </c>
      <c r="I25" s="12"/>
      <c r="J25" s="12"/>
      <c r="K25" s="12"/>
      <c r="L25" s="12"/>
      <c r="M25" s="12"/>
      <c r="N25" s="12"/>
      <c r="O25" s="12"/>
    </row>
    <row r="26" spans="1:25">
      <c r="A26" s="24"/>
      <c r="B26" s="11"/>
      <c r="C26" s="11"/>
      <c r="D26" s="11"/>
      <c r="E26" s="11"/>
      <c r="F26" s="16" t="s">
        <v>163</v>
      </c>
      <c r="G26" s="20">
        <v>705551</v>
      </c>
      <c r="H26" s="20">
        <v>21613452960</v>
      </c>
      <c r="I26" s="12"/>
      <c r="J26" s="12"/>
      <c r="K26" s="12"/>
      <c r="L26" s="12"/>
      <c r="M26" s="12"/>
      <c r="N26" s="12"/>
      <c r="O26" s="12"/>
    </row>
    <row r="27" spans="1:25">
      <c r="B27" s="11"/>
      <c r="C27" s="11"/>
      <c r="D27" s="11"/>
      <c r="E27" s="11"/>
      <c r="F27" s="15"/>
      <c r="G27" s="107"/>
      <c r="H27" s="107"/>
      <c r="I27" s="12"/>
      <c r="J27" s="12"/>
      <c r="K27" s="12"/>
      <c r="L27" s="12"/>
      <c r="M27" s="12"/>
      <c r="N27" s="12"/>
      <c r="O27" s="12"/>
    </row>
    <row r="28" spans="1:25">
      <c r="B28" s="11"/>
      <c r="C28" s="11"/>
      <c r="D28" s="11"/>
      <c r="E28" s="11"/>
      <c r="F28" s="15"/>
      <c r="G28" s="12"/>
      <c r="H28" s="12"/>
      <c r="I28" s="12"/>
      <c r="J28" s="12"/>
      <c r="K28" s="12"/>
      <c r="L28" s="12"/>
      <c r="M28" s="12"/>
      <c r="N28" s="12"/>
      <c r="O28" s="12"/>
    </row>
    <row r="29" spans="1:25">
      <c r="B29" s="11"/>
      <c r="D29" s="11"/>
      <c r="E29" s="11"/>
      <c r="F29" s="15"/>
      <c r="G29" s="12"/>
      <c r="H29" s="12"/>
      <c r="I29" s="12"/>
      <c r="J29" s="104"/>
      <c r="K29" s="12"/>
      <c r="L29" s="12"/>
      <c r="M29" s="12"/>
      <c r="N29" s="12"/>
      <c r="O29" s="12"/>
    </row>
    <row r="30" spans="1:25">
      <c r="B30" s="11"/>
      <c r="C30" s="11"/>
      <c r="D30" s="11"/>
      <c r="E30" s="11"/>
      <c r="F30" s="86"/>
      <c r="G30" s="11"/>
      <c r="J30" s="31"/>
    </row>
    <row r="31" spans="1:25">
      <c r="B31" s="11"/>
      <c r="D31" s="11"/>
      <c r="E31" s="11"/>
      <c r="F31" s="86"/>
      <c r="G31" s="11"/>
      <c r="J31" s="31"/>
    </row>
    <row r="32" spans="1:25">
      <c r="B32" s="11"/>
      <c r="C32" s="11"/>
      <c r="D32" s="11"/>
      <c r="E32" s="11"/>
      <c r="F32" s="86"/>
      <c r="G32" s="11"/>
      <c r="J32" s="31"/>
    </row>
    <row r="33" spans="2:10">
      <c r="B33" s="11"/>
      <c r="D33" s="11"/>
      <c r="E33" s="11"/>
      <c r="F33" s="86"/>
      <c r="G33" s="11"/>
      <c r="J33" s="31"/>
    </row>
    <row r="34" spans="2:10">
      <c r="B34" s="11"/>
      <c r="J34" s="31"/>
    </row>
    <row r="35" spans="2:10">
      <c r="B35" s="11"/>
    </row>
    <row r="39" spans="2:10">
      <c r="B39" s="11"/>
    </row>
    <row r="40" spans="2:10">
      <c r="B40" s="11"/>
    </row>
    <row r="41" spans="2:10">
      <c r="B41" s="11"/>
    </row>
    <row r="42" spans="2:10">
      <c r="B42" s="11"/>
    </row>
    <row r="43" spans="2:10">
      <c r="B43" s="11"/>
    </row>
    <row r="44" spans="2:10">
      <c r="B44" s="11"/>
    </row>
    <row r="45" spans="2:10">
      <c r="B45" s="11"/>
    </row>
    <row r="46" spans="2:10">
      <c r="B46" s="11"/>
    </row>
    <row r="47" spans="2:10">
      <c r="B47" s="11"/>
    </row>
    <row r="48" spans="2:10">
      <c r="B48" s="11"/>
    </row>
    <row r="49" spans="2:2">
      <c r="B49" s="11"/>
    </row>
    <row r="50" spans="2:2">
      <c r="B50" s="11"/>
    </row>
    <row r="51" spans="2:2">
      <c r="B51" s="11"/>
    </row>
  </sheetData>
  <pageMargins left="0.7" right="0.7" top="0.75" bottom="0.75" header="0.3" footer="0.3"/>
  <pageSetup paperSize="9"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C4BF0B-9633-445B-9D62-89E05B36E0F4}">
  <sheetPr codeName="Sheet7">
    <tabColor rgb="FF92D050"/>
  </sheetPr>
  <dimension ref="A1:R21"/>
  <sheetViews>
    <sheetView workbookViewId="0">
      <selection activeCell="J42" sqref="J42"/>
    </sheetView>
  </sheetViews>
  <sheetFormatPr defaultColWidth="9.09765625" defaultRowHeight="13.2"/>
  <cols>
    <col min="1" max="1" width="31" style="12" customWidth="1"/>
    <col min="2" max="2" width="8.8984375" style="12" customWidth="1"/>
    <col min="3" max="7" width="9.09765625" style="12"/>
    <col min="8" max="8" width="10.296875" style="12" customWidth="1"/>
    <col min="9" max="12" width="9.09765625" style="12"/>
    <col min="13" max="13" width="12.09765625" style="12" customWidth="1"/>
    <col min="14" max="16384" width="9.09765625" style="12"/>
  </cols>
  <sheetData>
    <row r="1" spans="1:18" s="19" customFormat="1">
      <c r="A1" s="19" t="s">
        <v>230</v>
      </c>
      <c r="B1" s="19" t="s">
        <v>231</v>
      </c>
    </row>
    <row r="3" spans="1:18">
      <c r="A3" s="12" t="s">
        <v>2</v>
      </c>
      <c r="B3" s="12" t="s">
        <v>174</v>
      </c>
    </row>
    <row r="4" spans="1:18">
      <c r="A4" s="12" t="s">
        <v>4</v>
      </c>
      <c r="B4" s="216" t="s">
        <v>540</v>
      </c>
    </row>
    <row r="5" spans="1:18">
      <c r="A5" s="12" t="s">
        <v>5</v>
      </c>
      <c r="B5" s="12" t="s">
        <v>6</v>
      </c>
    </row>
    <row r="6" spans="1:18">
      <c r="A6" s="12" t="s">
        <v>7</v>
      </c>
      <c r="B6" s="163">
        <v>46203</v>
      </c>
    </row>
    <row r="7" spans="1:18">
      <c r="B7" s="163"/>
    </row>
    <row r="8" spans="1:18">
      <c r="A8" s="111" t="s">
        <v>232</v>
      </c>
      <c r="C8" s="17"/>
      <c r="D8" s="17"/>
      <c r="E8" s="17"/>
      <c r="F8" s="17"/>
      <c r="G8" s="17"/>
      <c r="H8" s="17"/>
    </row>
    <row r="9" spans="1:18">
      <c r="A9" s="112" t="s">
        <v>206</v>
      </c>
      <c r="B9" s="113">
        <v>2016</v>
      </c>
      <c r="C9" s="113">
        <v>2017</v>
      </c>
      <c r="D9" s="113">
        <v>2018</v>
      </c>
      <c r="E9" s="113">
        <v>2019</v>
      </c>
      <c r="F9" s="113">
        <v>2020</v>
      </c>
      <c r="G9" s="113">
        <v>2021</v>
      </c>
      <c r="H9" s="113">
        <v>2022</v>
      </c>
      <c r="I9" s="113">
        <v>2023</v>
      </c>
      <c r="J9" s="113">
        <v>2024</v>
      </c>
      <c r="K9" s="113">
        <v>2025</v>
      </c>
    </row>
    <row r="10" spans="1:18">
      <c r="A10" s="16" t="s">
        <v>235</v>
      </c>
      <c r="B10" s="16">
        <v>63052</v>
      </c>
      <c r="C10" s="16">
        <v>59577</v>
      </c>
      <c r="D10" s="16">
        <v>53430</v>
      </c>
      <c r="E10" s="16">
        <v>52116</v>
      </c>
      <c r="F10" s="16">
        <v>43129</v>
      </c>
      <c r="G10" s="16">
        <v>37355</v>
      </c>
      <c r="H10" s="16">
        <v>41080</v>
      </c>
      <c r="I10" s="16">
        <v>37169</v>
      </c>
      <c r="J10" s="16">
        <v>37562</v>
      </c>
      <c r="K10" s="16">
        <v>32115</v>
      </c>
      <c r="L10" s="16"/>
      <c r="M10" s="17"/>
      <c r="O10" s="17"/>
    </row>
    <row r="11" spans="1:18">
      <c r="A11" s="16" t="s">
        <v>214</v>
      </c>
      <c r="B11" s="16">
        <v>36513</v>
      </c>
      <c r="C11" s="16">
        <v>36185</v>
      </c>
      <c r="D11" s="16">
        <v>39074</v>
      </c>
      <c r="E11" s="16">
        <v>40104</v>
      </c>
      <c r="F11" s="16">
        <v>44674</v>
      </c>
      <c r="G11" s="16">
        <v>38689</v>
      </c>
      <c r="H11" s="16">
        <v>40114</v>
      </c>
      <c r="I11" s="16">
        <v>35166</v>
      </c>
      <c r="J11" s="16">
        <v>35943</v>
      </c>
      <c r="K11" s="16">
        <v>29803</v>
      </c>
      <c r="L11" s="16"/>
      <c r="M11" s="17"/>
      <c r="O11" s="17"/>
    </row>
    <row r="12" spans="1:18">
      <c r="A12" s="16" t="s">
        <v>236</v>
      </c>
      <c r="B12" s="16">
        <v>38285</v>
      </c>
      <c r="C12" s="16">
        <v>38283</v>
      </c>
      <c r="D12" s="16">
        <v>34138</v>
      </c>
      <c r="E12" s="234">
        <v>33388</v>
      </c>
      <c r="F12" s="235"/>
      <c r="L12" s="16"/>
      <c r="M12" s="17"/>
      <c r="O12" s="114" t="s">
        <v>233</v>
      </c>
      <c r="P12" s="114"/>
      <c r="Q12" s="114"/>
      <c r="R12" s="114"/>
    </row>
    <row r="13" spans="1:18">
      <c r="A13" s="16" t="s">
        <v>237</v>
      </c>
      <c r="B13" s="16"/>
      <c r="C13" s="16"/>
      <c r="D13" s="16"/>
      <c r="E13" s="234"/>
      <c r="F13" s="114">
        <v>39136</v>
      </c>
      <c r="G13" s="16">
        <v>39239</v>
      </c>
      <c r="H13" s="16">
        <v>40045</v>
      </c>
      <c r="I13" s="16">
        <v>37469</v>
      </c>
      <c r="J13" s="16">
        <v>28610</v>
      </c>
      <c r="K13" s="16">
        <v>23643</v>
      </c>
      <c r="L13" s="16"/>
      <c r="M13" s="17"/>
      <c r="O13" s="17"/>
    </row>
    <row r="14" spans="1:18">
      <c r="A14" s="16" t="s">
        <v>234</v>
      </c>
      <c r="B14" s="16">
        <v>8676</v>
      </c>
      <c r="C14" s="16">
        <v>8863</v>
      </c>
      <c r="D14" s="16">
        <v>8288</v>
      </c>
      <c r="E14" s="16">
        <v>7269</v>
      </c>
      <c r="F14" s="16">
        <v>7037</v>
      </c>
      <c r="G14" s="16">
        <v>6143</v>
      </c>
      <c r="H14" s="16">
        <v>6422</v>
      </c>
      <c r="I14" s="16">
        <v>6805</v>
      </c>
      <c r="J14" s="16">
        <v>5282</v>
      </c>
      <c r="K14" s="16">
        <v>5270</v>
      </c>
      <c r="L14" s="16"/>
      <c r="M14" s="17"/>
      <c r="O14" s="17"/>
    </row>
    <row r="15" spans="1:18">
      <c r="A15" s="16" t="s">
        <v>223</v>
      </c>
      <c r="B15" s="16">
        <v>7458</v>
      </c>
      <c r="C15" s="16">
        <v>6758</v>
      </c>
      <c r="D15" s="16">
        <v>6815</v>
      </c>
      <c r="E15" s="16">
        <v>7068</v>
      </c>
      <c r="F15" s="16">
        <v>5801</v>
      </c>
      <c r="G15" s="16">
        <v>4835</v>
      </c>
      <c r="H15" s="16">
        <v>4541</v>
      </c>
      <c r="I15" s="16">
        <v>4714</v>
      </c>
      <c r="J15" s="16">
        <v>4465</v>
      </c>
      <c r="K15" s="16">
        <v>3800</v>
      </c>
      <c r="L15" s="16"/>
      <c r="M15" s="17"/>
      <c r="O15" s="17"/>
    </row>
    <row r="16" spans="1:18">
      <c r="A16" s="16" t="s">
        <v>238</v>
      </c>
      <c r="B16" s="16">
        <v>1592</v>
      </c>
      <c r="C16" s="16">
        <v>2241</v>
      </c>
      <c r="D16" s="16">
        <v>2349</v>
      </c>
      <c r="E16" s="16">
        <v>1351</v>
      </c>
      <c r="F16" s="16">
        <v>996</v>
      </c>
      <c r="G16" s="16">
        <v>934</v>
      </c>
      <c r="H16" s="16">
        <v>747</v>
      </c>
      <c r="I16" s="16">
        <v>2029</v>
      </c>
      <c r="J16" s="16">
        <v>899</v>
      </c>
      <c r="K16" s="16">
        <v>1196</v>
      </c>
      <c r="L16" s="16"/>
      <c r="M16" s="17"/>
      <c r="O16" s="17"/>
    </row>
    <row r="17" spans="1:15">
      <c r="A17" s="18" t="s">
        <v>11</v>
      </c>
      <c r="B17" s="18">
        <v>155576</v>
      </c>
      <c r="C17" s="18">
        <v>151907</v>
      </c>
      <c r="D17" s="18">
        <v>144094</v>
      </c>
      <c r="E17" s="18">
        <v>141296</v>
      </c>
      <c r="F17" s="18">
        <v>140773</v>
      </c>
      <c r="G17" s="18">
        <v>127195</v>
      </c>
      <c r="H17" s="18">
        <v>132949</v>
      </c>
      <c r="I17" s="18">
        <v>123352</v>
      </c>
      <c r="J17" s="18">
        <v>112761</v>
      </c>
      <c r="K17" s="18">
        <v>95827</v>
      </c>
      <c r="L17" s="16"/>
      <c r="M17" s="17"/>
      <c r="O17" s="17"/>
    </row>
    <row r="18" spans="1:15">
      <c r="L18" s="16"/>
      <c r="M18" s="17"/>
    </row>
    <row r="19" spans="1:15">
      <c r="L19" s="17"/>
      <c r="M19" s="17"/>
    </row>
    <row r="20" spans="1:15">
      <c r="H20" s="115"/>
      <c r="L20" s="17"/>
      <c r="M20" s="17"/>
    </row>
    <row r="21" spans="1:15">
      <c r="H21" s="17"/>
    </row>
  </sheetData>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6444CF-EEC7-46B8-8BDE-F3851832D991}">
  <sheetPr codeName="Sheet8">
    <tabColor rgb="FF92D050"/>
  </sheetPr>
  <dimension ref="A1:Q20"/>
  <sheetViews>
    <sheetView workbookViewId="0">
      <selection activeCell="A8" sqref="A8"/>
    </sheetView>
  </sheetViews>
  <sheetFormatPr defaultColWidth="9.09765625" defaultRowHeight="13.2"/>
  <cols>
    <col min="1" max="1" width="31" style="12" customWidth="1"/>
    <col min="2" max="8" width="12.296875" style="12" customWidth="1"/>
    <col min="9" max="9" width="10.8984375" style="12" customWidth="1"/>
    <col min="10" max="10" width="9.8984375" style="12" bestFit="1" customWidth="1"/>
    <col min="11" max="11" width="9.296875" style="12" bestFit="1" customWidth="1"/>
    <col min="12" max="16384" width="9.09765625" style="12"/>
  </cols>
  <sheetData>
    <row r="1" spans="1:17" s="19" customFormat="1">
      <c r="A1" s="19" t="s">
        <v>239</v>
      </c>
      <c r="B1" s="19" t="s">
        <v>240</v>
      </c>
    </row>
    <row r="2" spans="1:17">
      <c r="A2" s="11" t="s">
        <v>524</v>
      </c>
      <c r="B2" s="11" t="s">
        <v>525</v>
      </c>
    </row>
    <row r="3" spans="1:17">
      <c r="A3" s="11" t="s">
        <v>526</v>
      </c>
      <c r="B3" s="12" t="s">
        <v>124</v>
      </c>
    </row>
    <row r="4" spans="1:17">
      <c r="A4" s="12" t="s">
        <v>4</v>
      </c>
      <c r="B4" s="216" t="s">
        <v>540</v>
      </c>
    </row>
    <row r="5" spans="1:17">
      <c r="A5" s="12" t="s">
        <v>5</v>
      </c>
      <c r="B5" s="12" t="s">
        <v>6</v>
      </c>
    </row>
    <row r="6" spans="1:17">
      <c r="A6" s="12" t="s">
        <v>7</v>
      </c>
      <c r="B6" s="163">
        <v>46203</v>
      </c>
    </row>
    <row r="7" spans="1:17">
      <c r="B7" s="13"/>
    </row>
    <row r="8" spans="1:17">
      <c r="A8" s="111" t="s">
        <v>232</v>
      </c>
    </row>
    <row r="9" spans="1:17">
      <c r="A9" s="112" t="s">
        <v>241</v>
      </c>
      <c r="B9" s="113">
        <v>2016</v>
      </c>
      <c r="C9" s="113">
        <v>2017</v>
      </c>
      <c r="D9" s="113">
        <v>2018</v>
      </c>
      <c r="E9" s="113">
        <v>2019</v>
      </c>
      <c r="F9" s="113">
        <v>2020</v>
      </c>
      <c r="G9" s="113">
        <v>2021</v>
      </c>
      <c r="H9" s="113">
        <v>2022</v>
      </c>
      <c r="I9" s="113">
        <v>2023</v>
      </c>
      <c r="J9" s="113">
        <v>2024</v>
      </c>
      <c r="K9" s="113">
        <v>2025</v>
      </c>
      <c r="L9" s="113"/>
      <c r="P9" s="116"/>
    </row>
    <row r="10" spans="1:17">
      <c r="A10" s="16" t="s">
        <v>235</v>
      </c>
      <c r="B10" s="116">
        <v>0.85912321999999997</v>
      </c>
      <c r="C10" s="116">
        <v>1.0365660000000001</v>
      </c>
      <c r="D10" s="116">
        <v>0.69647943800000001</v>
      </c>
      <c r="E10" s="116">
        <v>0.61238355200000005</v>
      </c>
      <c r="F10" s="116">
        <v>0.57195328999999995</v>
      </c>
      <c r="G10" s="116">
        <v>0.49489462400000001</v>
      </c>
      <c r="H10" s="116">
        <v>0.50547164607000006</v>
      </c>
      <c r="I10" s="116">
        <v>0.48204085099999999</v>
      </c>
      <c r="J10" s="116">
        <v>0.52360142499999995</v>
      </c>
      <c r="K10" s="116">
        <v>0.450085862</v>
      </c>
      <c r="L10" s="17"/>
      <c r="M10" s="17"/>
      <c r="N10" s="116"/>
      <c r="O10" s="17"/>
      <c r="P10" s="17"/>
      <c r="Q10" s="17"/>
    </row>
    <row r="11" spans="1:17">
      <c r="A11" s="16" t="s">
        <v>214</v>
      </c>
      <c r="B11" s="116">
        <v>0.17191952299999999</v>
      </c>
      <c r="C11" s="116">
        <v>0.14532400000000001</v>
      </c>
      <c r="D11" s="116">
        <v>0.164971653</v>
      </c>
      <c r="E11" s="116">
        <v>0.193419269</v>
      </c>
      <c r="F11" s="116">
        <v>0.25026955000000001</v>
      </c>
      <c r="G11" s="116">
        <v>0.22736196</v>
      </c>
      <c r="H11" s="116">
        <v>0.24339864750000001</v>
      </c>
      <c r="I11" s="116">
        <v>0.23191131300000001</v>
      </c>
      <c r="J11" s="116">
        <v>0.23016803799999999</v>
      </c>
      <c r="K11" s="116">
        <v>0.195395544</v>
      </c>
      <c r="L11" s="17"/>
      <c r="M11" s="17"/>
      <c r="N11" s="116"/>
      <c r="O11" s="17"/>
      <c r="Q11" s="17"/>
    </row>
    <row r="12" spans="1:17">
      <c r="A12" s="16" t="s">
        <v>236</v>
      </c>
      <c r="B12" s="116">
        <v>0.87640663699999999</v>
      </c>
      <c r="C12" s="116">
        <v>0.89785637900000004</v>
      </c>
      <c r="D12" s="116">
        <v>0.82307121900000002</v>
      </c>
      <c r="E12" s="237">
        <v>0.91152321800000002</v>
      </c>
      <c r="F12" s="238"/>
      <c r="L12" s="17"/>
      <c r="M12" s="114" t="s">
        <v>233</v>
      </c>
      <c r="N12" s="236"/>
      <c r="O12" s="239"/>
      <c r="Q12" s="17"/>
    </row>
    <row r="13" spans="1:17">
      <c r="A13" s="16" t="s">
        <v>237</v>
      </c>
      <c r="B13" s="116"/>
      <c r="C13" s="116"/>
      <c r="D13" s="116"/>
      <c r="E13" s="237"/>
      <c r="F13" s="238">
        <v>1.0177025909999999</v>
      </c>
      <c r="G13" s="116">
        <v>0.971410306</v>
      </c>
      <c r="H13" s="116">
        <v>1.0449406910000001</v>
      </c>
      <c r="I13" s="116">
        <v>1.1247805794000001</v>
      </c>
      <c r="J13" s="116">
        <v>1.0404224884000002</v>
      </c>
      <c r="K13" s="116">
        <v>0.82286068999999995</v>
      </c>
      <c r="L13" s="17"/>
      <c r="M13" s="17"/>
      <c r="N13" s="116"/>
      <c r="O13" s="17"/>
      <c r="Q13" s="17"/>
    </row>
    <row r="14" spans="1:17">
      <c r="A14" s="16" t="s">
        <v>234</v>
      </c>
      <c r="B14" s="116">
        <v>0.35293363</v>
      </c>
      <c r="C14" s="116">
        <v>0.37043199999999998</v>
      </c>
      <c r="D14" s="116">
        <v>0.36484424100000001</v>
      </c>
      <c r="E14" s="116">
        <v>0.32843803199999999</v>
      </c>
      <c r="F14" s="116">
        <v>0.33413312000000001</v>
      </c>
      <c r="G14" s="116">
        <v>0.29812328999999999</v>
      </c>
      <c r="H14" s="116">
        <v>0.40254477999999999</v>
      </c>
      <c r="I14" s="116">
        <v>0.39444213500000003</v>
      </c>
      <c r="J14" s="116">
        <v>0.24506071600000001</v>
      </c>
      <c r="K14" s="116">
        <v>0.29077961000000002</v>
      </c>
      <c r="L14" s="17"/>
      <c r="M14" s="17"/>
      <c r="N14" s="116"/>
      <c r="O14" s="17"/>
      <c r="Q14" s="17"/>
    </row>
    <row r="15" spans="1:17">
      <c r="A15" s="16" t="s">
        <v>223</v>
      </c>
      <c r="B15" s="116">
        <v>0.11774900000000001</v>
      </c>
      <c r="C15" s="116">
        <v>0.107977</v>
      </c>
      <c r="D15" s="116">
        <v>0.109449068</v>
      </c>
      <c r="E15" s="116">
        <v>0.115694253</v>
      </c>
      <c r="F15" s="116">
        <v>9.7892440999999997E-2</v>
      </c>
      <c r="G15" s="116">
        <v>8.2786843999999998E-2</v>
      </c>
      <c r="H15" s="116">
        <v>7.5909805999999996E-2</v>
      </c>
      <c r="I15" s="116">
        <v>8.3107629000000002E-2</v>
      </c>
      <c r="J15" s="116">
        <v>6.7878400000000005E-2</v>
      </c>
      <c r="K15" s="116">
        <v>5.3609556000000003E-2</v>
      </c>
      <c r="L15" s="17"/>
      <c r="M15" s="17"/>
      <c r="N15" s="116"/>
      <c r="O15" s="17"/>
      <c r="Q15" s="17"/>
    </row>
    <row r="16" spans="1:17">
      <c r="A16" s="16" t="s">
        <v>238</v>
      </c>
      <c r="B16" s="116">
        <v>5.7786999999999998E-2</v>
      </c>
      <c r="C16" s="116">
        <v>7.0026000000000005E-2</v>
      </c>
      <c r="D16" s="116">
        <v>5.7901290000000001E-2</v>
      </c>
      <c r="E16" s="116">
        <v>5.4716266E-2</v>
      </c>
      <c r="F16" s="116">
        <v>2.9660224999999998E-2</v>
      </c>
      <c r="G16" s="116">
        <v>3.1919204E-2</v>
      </c>
      <c r="H16" s="116">
        <v>3.1337027000000003E-2</v>
      </c>
      <c r="I16" s="116">
        <v>6.1884714E-2</v>
      </c>
      <c r="J16" s="116">
        <v>4.7149576999999998E-2</v>
      </c>
      <c r="K16" s="116">
        <v>6.1177803000000003E-2</v>
      </c>
      <c r="L16" s="17"/>
      <c r="M16" s="17"/>
      <c r="N16" s="116"/>
      <c r="O16" s="17"/>
      <c r="Q16" s="17"/>
    </row>
    <row r="17" spans="1:17">
      <c r="A17" s="18" t="s">
        <v>11</v>
      </c>
      <c r="B17" s="117">
        <v>2.4359190099999997</v>
      </c>
      <c r="C17" s="117">
        <v>2.6281813790000004</v>
      </c>
      <c r="D17" s="117">
        <v>2.2167169090000001</v>
      </c>
      <c r="E17" s="117">
        <v>2.2161745899999996</v>
      </c>
      <c r="F17" s="117">
        <v>2.301611217</v>
      </c>
      <c r="G17" s="117">
        <v>2.1064962279999997</v>
      </c>
      <c r="H17" s="117">
        <v>2.3036025975700003</v>
      </c>
      <c r="I17" s="117">
        <v>2.3781672214</v>
      </c>
      <c r="J17" s="117">
        <v>2.1542806444000004</v>
      </c>
      <c r="K17" s="117">
        <v>1.8739090650000001</v>
      </c>
      <c r="L17" s="17"/>
      <c r="M17" s="17"/>
      <c r="N17" s="116"/>
      <c r="O17" s="17"/>
      <c r="Q17" s="17"/>
    </row>
    <row r="18" spans="1:17">
      <c r="E18" s="16"/>
    </row>
    <row r="19" spans="1:17">
      <c r="H19" s="116"/>
      <c r="J19" s="116"/>
      <c r="K19" s="116"/>
    </row>
    <row r="20" spans="1:17">
      <c r="H20" s="17"/>
      <c r="J20" s="17"/>
      <c r="K20" s="17"/>
    </row>
  </sheetData>
  <sortState xmlns:xlrd2="http://schemas.microsoft.com/office/spreadsheetml/2017/richdata2" ref="A12:H16">
    <sortCondition descending="1" ref="H12:H16"/>
  </sortState>
  <pageMargins left="0.7" right="0.7" top="0.75" bottom="0.75" header="0.3" footer="0.3"/>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9ED4C3-9105-4792-AE7C-72DAD98E71F4}">
  <sheetPr codeName="Sheet9">
    <tabColor rgb="FF92D050"/>
  </sheetPr>
  <dimension ref="A1:M18"/>
  <sheetViews>
    <sheetView workbookViewId="0">
      <selection activeCell="K1" sqref="K1:K1048576"/>
    </sheetView>
  </sheetViews>
  <sheetFormatPr defaultColWidth="9.09765625" defaultRowHeight="12"/>
  <cols>
    <col min="1" max="1" width="13.69921875" style="32" customWidth="1"/>
    <col min="2" max="4" width="12.69921875" style="32" customWidth="1"/>
    <col min="5" max="5" width="31" style="32" customWidth="1"/>
    <col min="6" max="6" width="12.69921875" style="32" customWidth="1"/>
    <col min="7" max="10" width="9.09765625" style="32"/>
    <col min="11" max="11" width="26.09765625" style="32" customWidth="1"/>
    <col min="12" max="24" width="9.09765625" style="32"/>
    <col min="25" max="25" width="8.296875" style="32" bestFit="1" customWidth="1"/>
    <col min="26" max="29" width="9.09765625" style="32"/>
    <col min="30" max="30" width="7.796875" style="32" bestFit="1" customWidth="1"/>
    <col min="31" max="42" width="9.09765625" style="32"/>
    <col min="43" max="43" width="8.69921875" style="32" bestFit="1" customWidth="1"/>
    <col min="44" max="16384" width="9.09765625" style="32"/>
  </cols>
  <sheetData>
    <row r="1" spans="1:13" s="33" customFormat="1">
      <c r="A1" s="83" t="s">
        <v>242</v>
      </c>
      <c r="B1" s="49" t="s">
        <v>450</v>
      </c>
    </row>
    <row r="2" spans="1:13" s="33" customFormat="1"/>
    <row r="3" spans="1:13" s="33" customFormat="1">
      <c r="A3" s="33" t="s">
        <v>2</v>
      </c>
      <c r="B3" s="52" t="s">
        <v>243</v>
      </c>
      <c r="H3" s="118"/>
      <c r="I3" s="118"/>
      <c r="J3" s="118"/>
      <c r="K3" s="118"/>
      <c r="L3" s="118"/>
      <c r="M3" s="118"/>
    </row>
    <row r="4" spans="1:13" s="33" customFormat="1" ht="13.2">
      <c r="A4" s="33" t="s">
        <v>4</v>
      </c>
      <c r="B4" s="160"/>
      <c r="H4" s="32"/>
      <c r="I4" s="32"/>
      <c r="J4" s="32"/>
      <c r="K4" s="32"/>
      <c r="L4" s="32"/>
      <c r="M4" s="99"/>
    </row>
    <row r="5" spans="1:13" s="33" customFormat="1">
      <c r="A5" s="33" t="s">
        <v>5</v>
      </c>
      <c r="B5" s="92" t="s">
        <v>6</v>
      </c>
      <c r="H5" s="32"/>
      <c r="I5" s="32"/>
      <c r="J5" s="32"/>
      <c r="K5" s="32"/>
      <c r="L5" s="32"/>
      <c r="M5" s="99"/>
    </row>
    <row r="6" spans="1:13" s="33" customFormat="1" ht="13.2">
      <c r="A6" s="12" t="s">
        <v>7</v>
      </c>
      <c r="B6" s="163">
        <v>46203</v>
      </c>
      <c r="H6" s="32"/>
      <c r="I6" s="32"/>
      <c r="J6" s="32"/>
      <c r="K6" s="32"/>
      <c r="L6" s="32"/>
      <c r="M6" s="99"/>
    </row>
    <row r="7" spans="1:13" s="94" customFormat="1">
      <c r="B7" s="94" t="s">
        <v>244</v>
      </c>
      <c r="J7" s="119"/>
    </row>
    <row r="8" spans="1:13" s="94" customFormat="1">
      <c r="B8" s="94" t="s">
        <v>118</v>
      </c>
      <c r="C8" s="94" t="s">
        <v>245</v>
      </c>
      <c r="D8" s="94" t="s">
        <v>246</v>
      </c>
      <c r="E8" s="94" t="s">
        <v>247</v>
      </c>
      <c r="F8" s="94" t="s">
        <v>98</v>
      </c>
      <c r="G8" s="94" t="s">
        <v>11</v>
      </c>
      <c r="I8" s="119" t="s">
        <v>248</v>
      </c>
      <c r="J8" s="119"/>
    </row>
    <row r="9" spans="1:13">
      <c r="A9" s="96">
        <v>2016</v>
      </c>
      <c r="B9" s="32">
        <v>1210</v>
      </c>
      <c r="C9" s="32">
        <v>5802</v>
      </c>
      <c r="D9" s="32">
        <v>10640</v>
      </c>
      <c r="E9" s="32">
        <v>7097</v>
      </c>
      <c r="F9" s="121">
        <v>143</v>
      </c>
      <c r="G9" s="94">
        <f>SUM(B9:F9)</f>
        <v>24892</v>
      </c>
      <c r="I9" s="120">
        <v>4.6773301050000002</v>
      </c>
    </row>
    <row r="10" spans="1:13">
      <c r="A10" s="96">
        <v>2017</v>
      </c>
      <c r="B10" s="32">
        <v>929</v>
      </c>
      <c r="C10" s="32">
        <v>5526</v>
      </c>
      <c r="D10" s="32">
        <v>8057</v>
      </c>
      <c r="E10" s="32">
        <v>6137</v>
      </c>
      <c r="F10" s="32">
        <v>315</v>
      </c>
      <c r="G10" s="94">
        <f t="shared" ref="G10:G18" si="0">SUM(B10:F10)</f>
        <v>20964</v>
      </c>
      <c r="I10" s="120">
        <v>5.5070560000000004</v>
      </c>
    </row>
    <row r="11" spans="1:13">
      <c r="A11" s="96">
        <v>2018</v>
      </c>
      <c r="B11" s="32">
        <v>1423</v>
      </c>
      <c r="C11" s="32">
        <v>7060</v>
      </c>
      <c r="D11" s="32">
        <v>11369</v>
      </c>
      <c r="E11" s="32">
        <v>6889</v>
      </c>
      <c r="F11" s="32">
        <v>764</v>
      </c>
      <c r="G11" s="94">
        <f t="shared" si="0"/>
        <v>27505</v>
      </c>
      <c r="I11" s="120">
        <v>6.4290351030000004</v>
      </c>
    </row>
    <row r="12" spans="1:13">
      <c r="A12" s="96">
        <v>2019</v>
      </c>
      <c r="B12" s="32">
        <v>1914</v>
      </c>
      <c r="C12" s="32">
        <v>8218</v>
      </c>
      <c r="D12" s="32">
        <v>14094</v>
      </c>
      <c r="E12" s="32">
        <v>8788</v>
      </c>
      <c r="F12" s="32">
        <v>153</v>
      </c>
      <c r="G12" s="94">
        <f t="shared" si="0"/>
        <v>33167</v>
      </c>
      <c r="I12" s="120">
        <v>6.0675018290000002</v>
      </c>
    </row>
    <row r="13" spans="1:13">
      <c r="A13" s="96">
        <v>2020</v>
      </c>
      <c r="B13" s="32">
        <v>1265</v>
      </c>
      <c r="C13" s="32">
        <v>6165</v>
      </c>
      <c r="D13" s="32">
        <v>9162</v>
      </c>
      <c r="E13" s="32">
        <v>7729</v>
      </c>
      <c r="F13" s="32">
        <v>178</v>
      </c>
      <c r="G13" s="94">
        <f t="shared" si="0"/>
        <v>24499</v>
      </c>
      <c r="I13" s="120">
        <v>7.0202355760000001</v>
      </c>
    </row>
    <row r="14" spans="1:13">
      <c r="A14" s="96">
        <v>2021</v>
      </c>
      <c r="B14" s="32">
        <v>1920</v>
      </c>
      <c r="C14" s="32">
        <v>6796</v>
      </c>
      <c r="D14" s="32">
        <v>11389</v>
      </c>
      <c r="E14" s="32">
        <v>7856</v>
      </c>
      <c r="F14" s="32">
        <v>144</v>
      </c>
      <c r="G14" s="94">
        <f t="shared" si="0"/>
        <v>28105</v>
      </c>
      <c r="I14" s="120">
        <v>6.0512558529999998</v>
      </c>
    </row>
    <row r="15" spans="1:13">
      <c r="A15" s="96">
        <v>2022</v>
      </c>
      <c r="B15" s="32">
        <v>1456</v>
      </c>
      <c r="C15" s="32">
        <v>6533</v>
      </c>
      <c r="D15" s="32">
        <v>9881</v>
      </c>
      <c r="E15" s="32">
        <v>7548</v>
      </c>
      <c r="F15" s="32">
        <v>128</v>
      </c>
      <c r="G15" s="94">
        <f t="shared" si="0"/>
        <v>25546</v>
      </c>
      <c r="I15" s="120">
        <v>6.5639333690899999</v>
      </c>
    </row>
    <row r="16" spans="1:13">
      <c r="A16" s="96">
        <v>2023</v>
      </c>
      <c r="B16" s="32">
        <v>1184</v>
      </c>
      <c r="C16" s="32">
        <v>6274</v>
      </c>
      <c r="D16" s="32">
        <v>8923</v>
      </c>
      <c r="E16" s="32">
        <v>6919</v>
      </c>
      <c r="F16" s="32">
        <v>260</v>
      </c>
      <c r="G16" s="94">
        <f t="shared" si="0"/>
        <v>23560</v>
      </c>
      <c r="I16" s="120">
        <v>10.269219583</v>
      </c>
    </row>
    <row r="17" spans="1:9">
      <c r="A17" s="96">
        <v>2024</v>
      </c>
      <c r="B17" s="32">
        <v>1512</v>
      </c>
      <c r="C17" s="32">
        <v>6501</v>
      </c>
      <c r="D17" s="32">
        <v>10673</v>
      </c>
      <c r="E17" s="32">
        <v>7404</v>
      </c>
      <c r="F17" s="32">
        <v>175</v>
      </c>
      <c r="G17" s="94">
        <f t="shared" si="0"/>
        <v>26265</v>
      </c>
      <c r="I17" s="120">
        <v>6.2702611810000004</v>
      </c>
    </row>
    <row r="18" spans="1:9">
      <c r="A18" s="96">
        <v>2025</v>
      </c>
      <c r="B18" s="32">
        <v>1307</v>
      </c>
      <c r="C18" s="32">
        <v>5610</v>
      </c>
      <c r="D18" s="32">
        <v>7762</v>
      </c>
      <c r="E18" s="32">
        <v>5743</v>
      </c>
      <c r="F18" s="32">
        <v>206</v>
      </c>
      <c r="G18" s="94">
        <f t="shared" si="0"/>
        <v>20628</v>
      </c>
      <c r="I18" s="120">
        <v>6.3656129339999996</v>
      </c>
    </row>
  </sheetData>
  <phoneticPr fontId="31" type="noConversion"/>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Blad14">
    <tabColor rgb="FF92D050"/>
  </sheetPr>
  <dimension ref="A1:G53"/>
  <sheetViews>
    <sheetView zoomScaleNormal="100" workbookViewId="0">
      <selection activeCell="G9" sqref="G9"/>
    </sheetView>
  </sheetViews>
  <sheetFormatPr defaultColWidth="9.09765625" defaultRowHeight="12"/>
  <cols>
    <col min="1" max="1" width="18" style="33" customWidth="1"/>
    <col min="2" max="2" width="18.09765625" style="33" customWidth="1"/>
    <col min="3" max="4" width="17.69921875" style="33" customWidth="1"/>
    <col min="5" max="5" width="22.69921875" style="33" customWidth="1"/>
    <col min="6" max="6" width="8.69921875" style="33" customWidth="1"/>
    <col min="7" max="7" width="47.69921875" style="33" customWidth="1"/>
    <col min="8" max="16384" width="9.09765625" style="33"/>
  </cols>
  <sheetData>
    <row r="1" spans="1:7" s="34" customFormat="1">
      <c r="A1" s="34" t="s">
        <v>249</v>
      </c>
      <c r="B1" s="34" t="s">
        <v>250</v>
      </c>
    </row>
    <row r="3" spans="1:7">
      <c r="A3" s="33" t="s">
        <v>2</v>
      </c>
      <c r="B3" s="33" t="s">
        <v>251</v>
      </c>
    </row>
    <row r="4" spans="1:7" ht="13.2">
      <c r="A4" s="33" t="s">
        <v>4</v>
      </c>
      <c r="B4" s="160"/>
    </row>
    <row r="5" spans="1:7">
      <c r="A5" s="33" t="s">
        <v>5</v>
      </c>
      <c r="B5" s="33" t="s">
        <v>527</v>
      </c>
    </row>
    <row r="6" spans="1:7" ht="13.2">
      <c r="A6" s="12" t="s">
        <v>7</v>
      </c>
      <c r="B6" s="13">
        <v>46203</v>
      </c>
    </row>
    <row r="7" spans="1:7" ht="13.2">
      <c r="A7" s="12"/>
      <c r="B7" s="13"/>
    </row>
    <row r="8" spans="1:7" s="34" customFormat="1">
      <c r="B8" s="34" t="s">
        <v>208</v>
      </c>
    </row>
    <row r="9" spans="1:7" s="34" customFormat="1">
      <c r="B9" s="34" t="s">
        <v>452</v>
      </c>
      <c r="C9" s="34" t="s">
        <v>252</v>
      </c>
      <c r="D9" s="34" t="s">
        <v>451</v>
      </c>
      <c r="E9" s="34" t="s">
        <v>253</v>
      </c>
      <c r="G9" s="34" t="s">
        <v>254</v>
      </c>
    </row>
    <row r="10" spans="1:7">
      <c r="A10" s="122">
        <v>1985</v>
      </c>
      <c r="B10" s="35"/>
      <c r="C10" s="35">
        <v>8909</v>
      </c>
      <c r="D10" s="35"/>
      <c r="E10" s="35">
        <f>SUM(B10:D10)</f>
        <v>8909</v>
      </c>
      <c r="G10" s="123">
        <v>0.128688</v>
      </c>
    </row>
    <row r="11" spans="1:7">
      <c r="A11" s="122">
        <v>1986</v>
      </c>
      <c r="B11" s="35"/>
      <c r="C11" s="35">
        <v>9906</v>
      </c>
      <c r="D11" s="35"/>
      <c r="E11" s="35">
        <f t="shared" ref="E11:E49" si="0">SUM(B11:D11)</f>
        <v>9906</v>
      </c>
      <c r="G11" s="123">
        <v>0.105196</v>
      </c>
    </row>
    <row r="12" spans="1:7">
      <c r="A12" s="122">
        <v>1987</v>
      </c>
      <c r="B12" s="35"/>
      <c r="C12" s="35">
        <v>5066</v>
      </c>
      <c r="D12" s="35"/>
      <c r="E12" s="35">
        <f t="shared" si="0"/>
        <v>5066</v>
      </c>
      <c r="G12" s="123">
        <v>5.3962000000000003E-2</v>
      </c>
    </row>
    <row r="13" spans="1:7">
      <c r="A13" s="122">
        <v>1988</v>
      </c>
      <c r="B13" s="35"/>
      <c r="C13" s="35">
        <v>12439</v>
      </c>
      <c r="D13" s="35"/>
      <c r="E13" s="35">
        <f t="shared" si="0"/>
        <v>12439</v>
      </c>
      <c r="G13" s="123">
        <v>0.13658600000000001</v>
      </c>
    </row>
    <row r="14" spans="1:7">
      <c r="A14" s="122">
        <v>1989</v>
      </c>
      <c r="B14" s="35"/>
      <c r="C14" s="35">
        <v>7085</v>
      </c>
      <c r="D14" s="35"/>
      <c r="E14" s="35">
        <f t="shared" si="0"/>
        <v>7085</v>
      </c>
      <c r="G14" s="123">
        <v>8.5058999999999996E-2</v>
      </c>
    </row>
    <row r="15" spans="1:7">
      <c r="A15" s="122">
        <v>1990</v>
      </c>
      <c r="B15" s="35"/>
      <c r="C15" s="35">
        <v>10534</v>
      </c>
      <c r="D15" s="35"/>
      <c r="E15" s="35">
        <f t="shared" si="0"/>
        <v>10534</v>
      </c>
      <c r="G15" s="123">
        <v>0.15568699999999999</v>
      </c>
    </row>
    <row r="16" spans="1:7">
      <c r="A16" s="122">
        <v>1991</v>
      </c>
      <c r="B16" s="35"/>
      <c r="C16" s="35">
        <v>5092</v>
      </c>
      <c r="D16" s="35"/>
      <c r="E16" s="35">
        <f t="shared" si="0"/>
        <v>5092</v>
      </c>
      <c r="G16" s="123">
        <v>8.4659999999999999E-2</v>
      </c>
    </row>
    <row r="17" spans="1:7">
      <c r="A17" s="122">
        <v>1992</v>
      </c>
      <c r="B17" s="35"/>
      <c r="C17" s="35">
        <v>8459</v>
      </c>
      <c r="D17" s="35"/>
      <c r="E17" s="35">
        <f t="shared" si="0"/>
        <v>8459</v>
      </c>
      <c r="G17" s="123">
        <v>0.140763</v>
      </c>
    </row>
    <row r="18" spans="1:7">
      <c r="A18" s="122">
        <v>1993</v>
      </c>
      <c r="B18" s="35"/>
      <c r="C18" s="35">
        <v>19579</v>
      </c>
      <c r="D18" s="35"/>
      <c r="E18" s="35">
        <f t="shared" si="0"/>
        <v>19579</v>
      </c>
      <c r="G18" s="123">
        <v>0.37160799999999999</v>
      </c>
    </row>
    <row r="19" spans="1:7">
      <c r="A19" s="122">
        <v>1994</v>
      </c>
      <c r="B19" s="35"/>
      <c r="C19" s="35">
        <v>7156</v>
      </c>
      <c r="D19" s="35"/>
      <c r="E19" s="35">
        <f t="shared" si="0"/>
        <v>7156</v>
      </c>
      <c r="G19" s="123">
        <v>0.121477</v>
      </c>
    </row>
    <row r="20" spans="1:7">
      <c r="A20" s="122">
        <v>1995</v>
      </c>
      <c r="B20" s="35"/>
      <c r="C20" s="35">
        <v>6519</v>
      </c>
      <c r="D20" s="35"/>
      <c r="E20" s="35">
        <f t="shared" si="0"/>
        <v>6519</v>
      </c>
      <c r="G20" s="123">
        <v>0.15595700000000001</v>
      </c>
    </row>
    <row r="21" spans="1:7">
      <c r="A21" s="122">
        <v>1996</v>
      </c>
      <c r="B21" s="35"/>
      <c r="C21" s="35">
        <v>4494</v>
      </c>
      <c r="D21" s="35"/>
      <c r="E21" s="35">
        <f t="shared" si="0"/>
        <v>4494</v>
      </c>
      <c r="G21" s="123">
        <v>7.7892000000000003E-2</v>
      </c>
    </row>
    <row r="22" spans="1:7">
      <c r="A22" s="122">
        <v>1997</v>
      </c>
      <c r="B22" s="35"/>
      <c r="C22" s="35">
        <v>12229</v>
      </c>
      <c r="D22" s="35"/>
      <c r="E22" s="35">
        <f t="shared" si="0"/>
        <v>12229</v>
      </c>
      <c r="G22" s="123">
        <v>0.28668100000000002</v>
      </c>
    </row>
    <row r="23" spans="1:7">
      <c r="A23" s="122">
        <v>1998</v>
      </c>
      <c r="B23" s="35"/>
      <c r="C23" s="35">
        <v>3989</v>
      </c>
      <c r="D23" s="35"/>
      <c r="E23" s="35">
        <f t="shared" si="0"/>
        <v>3989</v>
      </c>
      <c r="G23" s="123">
        <v>7.0859000000000005E-2</v>
      </c>
    </row>
    <row r="24" spans="1:7">
      <c r="A24" s="122">
        <v>1999</v>
      </c>
      <c r="B24" s="35"/>
      <c r="C24" s="35">
        <v>42548</v>
      </c>
      <c r="D24" s="35"/>
      <c r="E24" s="35">
        <f t="shared" si="0"/>
        <v>42548</v>
      </c>
      <c r="G24" s="123">
        <v>0.94263399999999997</v>
      </c>
    </row>
    <row r="25" spans="1:7">
      <c r="A25" s="122">
        <v>2000</v>
      </c>
      <c r="B25" s="35"/>
      <c r="C25" s="35">
        <v>8703</v>
      </c>
      <c r="D25" s="35"/>
      <c r="E25" s="35">
        <f t="shared" si="0"/>
        <v>8703</v>
      </c>
      <c r="G25" s="123">
        <v>0.27046300000000001</v>
      </c>
    </row>
    <row r="26" spans="1:7">
      <c r="A26" s="122">
        <v>2001</v>
      </c>
      <c r="B26" s="35"/>
      <c r="C26" s="35">
        <v>6328</v>
      </c>
      <c r="D26" s="35"/>
      <c r="E26" s="35">
        <f t="shared" si="0"/>
        <v>6328</v>
      </c>
      <c r="G26" s="123">
        <v>0.17738799999999999</v>
      </c>
    </row>
    <row r="27" spans="1:7">
      <c r="A27" s="122">
        <v>2002</v>
      </c>
      <c r="B27" s="35"/>
      <c r="C27" s="35">
        <v>12095</v>
      </c>
      <c r="D27" s="35"/>
      <c r="E27" s="35">
        <f t="shared" si="0"/>
        <v>12095</v>
      </c>
      <c r="G27" s="123">
        <v>0.28731099999999998</v>
      </c>
    </row>
    <row r="28" spans="1:7">
      <c r="A28" s="122">
        <v>2003</v>
      </c>
      <c r="B28" s="35"/>
      <c r="C28" s="35">
        <v>7075</v>
      </c>
      <c r="D28" s="35"/>
      <c r="E28" s="35">
        <f t="shared" si="0"/>
        <v>7075</v>
      </c>
      <c r="G28" s="123">
        <v>0.18959000000000001</v>
      </c>
    </row>
    <row r="29" spans="1:7">
      <c r="A29" s="122">
        <v>2004</v>
      </c>
      <c r="B29" s="35"/>
      <c r="C29" s="35">
        <v>6968</v>
      </c>
      <c r="D29" s="35"/>
      <c r="E29" s="35">
        <f t="shared" si="0"/>
        <v>6968</v>
      </c>
      <c r="G29" s="123">
        <v>0.16919300000000001</v>
      </c>
    </row>
    <row r="30" spans="1:7">
      <c r="A30" s="122">
        <v>2005</v>
      </c>
      <c r="B30" s="35"/>
      <c r="C30" s="35">
        <v>92822</v>
      </c>
      <c r="D30" s="35"/>
      <c r="E30" s="35">
        <f t="shared" si="0"/>
        <v>92822</v>
      </c>
      <c r="G30" s="123">
        <v>3.7651910000000002</v>
      </c>
    </row>
    <row r="31" spans="1:7">
      <c r="A31" s="122">
        <v>2006</v>
      </c>
      <c r="B31" s="35"/>
      <c r="C31" s="35">
        <v>9048</v>
      </c>
      <c r="D31" s="35"/>
      <c r="E31" s="35">
        <f t="shared" si="0"/>
        <v>9048</v>
      </c>
      <c r="G31" s="123">
        <v>0.30833899999999997</v>
      </c>
    </row>
    <row r="32" spans="1:7">
      <c r="A32" s="122">
        <v>2007</v>
      </c>
      <c r="B32" s="35"/>
      <c r="C32" s="35">
        <v>24035</v>
      </c>
      <c r="D32" s="35"/>
      <c r="E32" s="35">
        <f t="shared" si="0"/>
        <v>24035</v>
      </c>
      <c r="G32" s="123">
        <v>0.56233599999999995</v>
      </c>
    </row>
    <row r="33" spans="1:7">
      <c r="A33" s="122">
        <v>2008</v>
      </c>
      <c r="B33" s="35"/>
      <c r="C33" s="35">
        <v>10751</v>
      </c>
      <c r="D33" s="35"/>
      <c r="E33" s="35">
        <f t="shared" si="0"/>
        <v>10751</v>
      </c>
      <c r="G33" s="123">
        <v>0.21551799999999999</v>
      </c>
    </row>
    <row r="34" spans="1:7">
      <c r="A34" s="122">
        <v>2009</v>
      </c>
      <c r="B34" s="35"/>
      <c r="C34" s="35">
        <v>7024</v>
      </c>
      <c r="D34" s="35"/>
      <c r="E34" s="35">
        <f t="shared" si="0"/>
        <v>7024</v>
      </c>
      <c r="G34" s="123">
        <v>0.17751900000000001</v>
      </c>
    </row>
    <row r="35" spans="1:7">
      <c r="A35" s="122">
        <v>2010</v>
      </c>
      <c r="B35" s="35"/>
      <c r="C35" s="35">
        <v>16408</v>
      </c>
      <c r="D35" s="35"/>
      <c r="E35" s="35">
        <f t="shared" si="0"/>
        <v>16408</v>
      </c>
      <c r="G35" s="123">
        <v>0.88661299999999998</v>
      </c>
    </row>
    <row r="36" spans="1:7">
      <c r="A36" s="122">
        <v>2011</v>
      </c>
      <c r="B36" s="35">
        <v>6809</v>
      </c>
      <c r="C36" s="35">
        <v>23132</v>
      </c>
      <c r="D36" s="35"/>
      <c r="E36" s="35">
        <f t="shared" si="0"/>
        <v>29941</v>
      </c>
      <c r="G36" s="123">
        <v>0.96442700000000003</v>
      </c>
    </row>
    <row r="37" spans="1:7">
      <c r="A37" s="122">
        <v>2012</v>
      </c>
      <c r="B37" s="35">
        <v>3629</v>
      </c>
      <c r="C37" s="35">
        <v>5782</v>
      </c>
      <c r="D37" s="35"/>
      <c r="E37" s="35">
        <f t="shared" si="0"/>
        <v>9411</v>
      </c>
      <c r="G37" s="123">
        <v>0.30216300000000001</v>
      </c>
    </row>
    <row r="38" spans="1:7">
      <c r="A38" s="122">
        <v>2013</v>
      </c>
      <c r="B38" s="35">
        <v>3486</v>
      </c>
      <c r="C38" s="35">
        <v>30418</v>
      </c>
      <c r="D38" s="35"/>
      <c r="E38" s="35">
        <f t="shared" si="0"/>
        <v>33904</v>
      </c>
      <c r="G38" s="123">
        <v>0.95267999999999997</v>
      </c>
    </row>
    <row r="39" spans="1:7">
      <c r="A39" s="122">
        <v>2014</v>
      </c>
      <c r="B39" s="35">
        <v>17667</v>
      </c>
      <c r="C39" s="35">
        <v>9722</v>
      </c>
      <c r="D39" s="35"/>
      <c r="E39" s="35">
        <f t="shared" si="0"/>
        <v>27389</v>
      </c>
      <c r="G39" s="123">
        <v>1.2099070000000001</v>
      </c>
    </row>
    <row r="40" spans="1:7">
      <c r="A40" s="122">
        <v>2015</v>
      </c>
      <c r="B40" s="35">
        <v>3346</v>
      </c>
      <c r="C40" s="35">
        <v>20228</v>
      </c>
      <c r="D40" s="35">
        <v>3389</v>
      </c>
      <c r="E40" s="35">
        <f t="shared" si="0"/>
        <v>26963</v>
      </c>
      <c r="F40" s="36">
        <f t="shared" ref="F40:F49" si="1">SUM(B40:C40)/E40</f>
        <v>0.87430923858621068</v>
      </c>
      <c r="G40" s="123">
        <v>1.0295198889999999</v>
      </c>
    </row>
    <row r="41" spans="1:7">
      <c r="A41" s="122">
        <v>2016</v>
      </c>
      <c r="B41" s="35">
        <v>3102</v>
      </c>
      <c r="C41" s="35">
        <v>3743</v>
      </c>
      <c r="D41" s="35">
        <v>664</v>
      </c>
      <c r="E41" s="35">
        <f t="shared" si="0"/>
        <v>7509</v>
      </c>
      <c r="F41" s="36">
        <f t="shared" si="1"/>
        <v>0.91157277933146885</v>
      </c>
      <c r="G41" s="123">
        <v>0.33914640499999998</v>
      </c>
    </row>
    <row r="42" spans="1:7">
      <c r="A42" s="122">
        <v>2017</v>
      </c>
      <c r="B42" s="35">
        <v>3744</v>
      </c>
      <c r="C42" s="35">
        <v>2426</v>
      </c>
      <c r="D42" s="35">
        <v>781</v>
      </c>
      <c r="E42" s="35">
        <f t="shared" si="0"/>
        <v>6951</v>
      </c>
      <c r="F42" s="36">
        <f t="shared" si="1"/>
        <v>0.88764206588979999</v>
      </c>
      <c r="G42" s="123">
        <v>0.30336999999999997</v>
      </c>
    </row>
    <row r="43" spans="1:7">
      <c r="A43" s="122">
        <v>2018</v>
      </c>
      <c r="B43" s="35">
        <v>3971</v>
      </c>
      <c r="C43" s="35">
        <v>4477</v>
      </c>
      <c r="D43" s="35">
        <v>2023</v>
      </c>
      <c r="E43" s="35">
        <f t="shared" si="0"/>
        <v>10471</v>
      </c>
      <c r="F43" s="36">
        <f t="shared" si="1"/>
        <v>0.80679973259478555</v>
      </c>
      <c r="G43" s="123">
        <v>0.59041859699999999</v>
      </c>
    </row>
    <row r="44" spans="1:7">
      <c r="A44" s="122">
        <v>2019</v>
      </c>
      <c r="B44" s="35">
        <v>4427</v>
      </c>
      <c r="C44" s="35">
        <v>13254</v>
      </c>
      <c r="D44" s="35">
        <v>1391</v>
      </c>
      <c r="E44" s="35">
        <f t="shared" si="0"/>
        <v>19072</v>
      </c>
      <c r="F44" s="36">
        <f t="shared" si="1"/>
        <v>0.92706585570469802</v>
      </c>
      <c r="G44" s="123">
        <v>0.76640802200000002</v>
      </c>
    </row>
    <row r="45" spans="1:7">
      <c r="A45" s="122">
        <v>2020</v>
      </c>
      <c r="B45" s="35">
        <v>3307</v>
      </c>
      <c r="C45" s="35">
        <v>9163</v>
      </c>
      <c r="D45" s="35">
        <v>898</v>
      </c>
      <c r="E45" s="35">
        <f t="shared" si="0"/>
        <v>13368</v>
      </c>
      <c r="F45" s="36">
        <f t="shared" si="1"/>
        <v>0.93282465589467389</v>
      </c>
      <c r="G45" s="123">
        <v>0.488649257</v>
      </c>
    </row>
    <row r="46" spans="1:7">
      <c r="A46" s="122">
        <v>2021</v>
      </c>
      <c r="B46" s="35">
        <v>15702</v>
      </c>
      <c r="C46" s="35">
        <v>4091</v>
      </c>
      <c r="D46" s="35">
        <v>2403</v>
      </c>
      <c r="E46" s="35">
        <f t="shared" si="0"/>
        <v>22196</v>
      </c>
      <c r="F46" s="36">
        <f t="shared" si="1"/>
        <v>0.89173724995494685</v>
      </c>
      <c r="G46" s="123">
        <v>2.7281976819999998</v>
      </c>
    </row>
    <row r="47" spans="1:7">
      <c r="A47" s="122">
        <v>2022</v>
      </c>
      <c r="B47" s="35">
        <v>3828</v>
      </c>
      <c r="C47" s="35">
        <v>10712</v>
      </c>
      <c r="D47" s="35">
        <v>1730</v>
      </c>
      <c r="E47" s="35">
        <f t="shared" si="0"/>
        <v>16270</v>
      </c>
      <c r="F47" s="36">
        <f t="shared" si="1"/>
        <v>0.89366933005531657</v>
      </c>
      <c r="G47" s="123">
        <v>0.83720211477999995</v>
      </c>
    </row>
    <row r="48" spans="1:7">
      <c r="A48" s="122">
        <v>2023</v>
      </c>
      <c r="B48" s="35">
        <v>10699</v>
      </c>
      <c r="C48" s="35">
        <v>6597</v>
      </c>
      <c r="D48" s="35">
        <v>2297</v>
      </c>
      <c r="E48" s="35">
        <f t="shared" si="0"/>
        <v>19593</v>
      </c>
      <c r="F48" s="36">
        <f t="shared" si="1"/>
        <v>0.88276425253917212</v>
      </c>
      <c r="G48" s="123">
        <v>1.5623956210000001</v>
      </c>
    </row>
    <row r="49" spans="1:7">
      <c r="A49" s="122">
        <v>2024</v>
      </c>
      <c r="B49" s="35">
        <v>9098</v>
      </c>
      <c r="C49" s="35">
        <v>9025</v>
      </c>
      <c r="D49" s="35">
        <v>1897</v>
      </c>
      <c r="E49" s="35">
        <f t="shared" si="0"/>
        <v>20020</v>
      </c>
      <c r="F49" s="36">
        <f t="shared" si="1"/>
        <v>0.90524475524475523</v>
      </c>
      <c r="G49" s="123">
        <v>1.228683905</v>
      </c>
    </row>
    <row r="50" spans="1:7">
      <c r="A50" s="122">
        <v>2025</v>
      </c>
      <c r="B50" s="33">
        <v>4481</v>
      </c>
      <c r="C50" s="33">
        <v>19549</v>
      </c>
      <c r="D50" s="33">
        <v>1724</v>
      </c>
      <c r="E50" s="35">
        <f t="shared" ref="E50" si="2">SUM(B50:D50)</f>
        <v>25754</v>
      </c>
      <c r="F50" s="36">
        <f>SUM(B50:C50)/E50</f>
        <v>0.93305894230022524</v>
      </c>
      <c r="G50" s="123">
        <v>1.560165408</v>
      </c>
    </row>
    <row r="51" spans="1:7">
      <c r="A51" s="122"/>
      <c r="B51" s="99"/>
    </row>
    <row r="52" spans="1:7">
      <c r="A52" s="122"/>
      <c r="B52" s="99"/>
    </row>
    <row r="53" spans="1:7">
      <c r="A53" s="122"/>
      <c r="B53" s="99"/>
    </row>
  </sheetData>
  <phoneticPr fontId="31" type="noConversion"/>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4CD7B2-5C34-4FD8-B629-ACEA2253B43F}">
  <sheetPr codeName="Sheet10">
    <tabColor rgb="FF92D050"/>
  </sheetPr>
  <dimension ref="A1:L299"/>
  <sheetViews>
    <sheetView zoomScaleNormal="100" workbookViewId="0">
      <selection activeCell="N1" sqref="N1:AE1048576"/>
    </sheetView>
  </sheetViews>
  <sheetFormatPr defaultColWidth="9.09765625" defaultRowHeight="12"/>
  <cols>
    <col min="1" max="1" width="16.69921875" style="33" customWidth="1"/>
    <col min="2" max="2" width="16" style="35" customWidth="1"/>
    <col min="3" max="8" width="14" style="35" customWidth="1"/>
    <col min="9" max="11" width="14.296875" style="35" customWidth="1"/>
    <col min="12" max="12" width="28.09765625" style="33" customWidth="1"/>
    <col min="13" max="16384" width="9.09765625" style="33"/>
  </cols>
  <sheetData>
    <row r="1" spans="1:12" s="34" customFormat="1">
      <c r="A1" s="34" t="s">
        <v>255</v>
      </c>
      <c r="B1" s="124" t="s">
        <v>512</v>
      </c>
      <c r="C1" s="124"/>
      <c r="D1" s="124"/>
    </row>
    <row r="2" spans="1:12" s="34" customFormat="1">
      <c r="B2" s="124"/>
      <c r="C2" s="124">
        <v>1000000</v>
      </c>
      <c r="D2" s="124"/>
    </row>
    <row r="3" spans="1:12">
      <c r="A3" s="33" t="s">
        <v>2</v>
      </c>
      <c r="B3" s="33" t="s">
        <v>256</v>
      </c>
      <c r="F3" s="33"/>
      <c r="G3" s="33"/>
      <c r="H3" s="33"/>
      <c r="I3" s="33"/>
      <c r="J3" s="33"/>
      <c r="K3" s="33"/>
    </row>
    <row r="4" spans="1:12" ht="13.2">
      <c r="A4" s="33" t="s">
        <v>4</v>
      </c>
      <c r="B4" s="159"/>
      <c r="E4" s="33"/>
      <c r="F4" s="33"/>
      <c r="G4" s="33"/>
      <c r="H4" s="33"/>
      <c r="I4" s="33"/>
      <c r="J4" s="33"/>
      <c r="K4" s="33"/>
    </row>
    <row r="5" spans="1:12">
      <c r="A5" s="33" t="s">
        <v>5</v>
      </c>
      <c r="B5" s="92" t="s">
        <v>513</v>
      </c>
      <c r="E5" s="33"/>
      <c r="F5" s="33"/>
      <c r="G5" s="33"/>
      <c r="H5" s="33"/>
      <c r="I5" s="33"/>
      <c r="J5" s="33"/>
      <c r="K5" s="33"/>
    </row>
    <row r="6" spans="1:12" ht="13.2">
      <c r="A6" s="12" t="s">
        <v>7</v>
      </c>
      <c r="B6" s="13">
        <v>46196</v>
      </c>
    </row>
    <row r="7" spans="1:12">
      <c r="A7" s="125" t="s">
        <v>257</v>
      </c>
      <c r="B7" s="125">
        <v>2015</v>
      </c>
      <c r="C7" s="125">
        <v>2016</v>
      </c>
      <c r="D7" s="125">
        <v>2017</v>
      </c>
      <c r="E7" s="125">
        <v>2018</v>
      </c>
      <c r="F7" s="125">
        <v>2019</v>
      </c>
      <c r="G7" s="125">
        <v>2020</v>
      </c>
      <c r="H7" s="125">
        <v>2021</v>
      </c>
      <c r="I7" s="125">
        <v>2022</v>
      </c>
      <c r="J7" s="125">
        <v>2023</v>
      </c>
      <c r="K7" s="125">
        <v>2024</v>
      </c>
      <c r="L7" s="125" t="s">
        <v>507</v>
      </c>
    </row>
    <row r="8" spans="1:12">
      <c r="A8" s="32" t="s">
        <v>258</v>
      </c>
      <c r="B8" s="120">
        <v>0.58766499999999999</v>
      </c>
      <c r="C8" s="120">
        <v>0.80427499999999996</v>
      </c>
      <c r="D8" s="120">
        <v>3.8641960000000002</v>
      </c>
      <c r="E8" s="120">
        <v>2.3960180000000002</v>
      </c>
      <c r="F8" s="120">
        <v>1.1323700000000001</v>
      </c>
      <c r="G8" s="120">
        <v>3.3481960000000002</v>
      </c>
      <c r="H8" s="120">
        <v>1673.017509</v>
      </c>
      <c r="I8" s="120">
        <v>3.0642800000000001</v>
      </c>
      <c r="J8" s="120">
        <v>9.4652759999999994</v>
      </c>
      <c r="K8" s="120">
        <v>5.2790939999999997</v>
      </c>
      <c r="L8" s="120">
        <v>1702.958879</v>
      </c>
    </row>
    <row r="9" spans="1:12">
      <c r="A9" s="32" t="s">
        <v>259</v>
      </c>
      <c r="B9" s="120">
        <v>23.282475000000002</v>
      </c>
      <c r="C9" s="120">
        <v>8.4912919999999996</v>
      </c>
      <c r="D9" s="120">
        <v>5.355289</v>
      </c>
      <c r="E9" s="120">
        <v>12.002594999999999</v>
      </c>
      <c r="F9" s="120">
        <v>27.977692000000001</v>
      </c>
      <c r="G9" s="120">
        <v>12.656136</v>
      </c>
      <c r="H9" s="120">
        <v>365.384568</v>
      </c>
      <c r="I9" s="120">
        <v>17.709343000000001</v>
      </c>
      <c r="J9" s="120">
        <v>46.684007000000001</v>
      </c>
      <c r="K9" s="120">
        <v>55.278320000000001</v>
      </c>
      <c r="L9" s="120">
        <v>574.82171700000004</v>
      </c>
    </row>
    <row r="10" spans="1:12">
      <c r="A10" s="32" t="s">
        <v>260</v>
      </c>
      <c r="B10" s="120">
        <v>0.12570000000000001</v>
      </c>
      <c r="C10" s="120">
        <v>2.1278450000000002</v>
      </c>
      <c r="D10" s="120">
        <v>0.26424900000000001</v>
      </c>
      <c r="E10" s="120">
        <v>5.5209289999999998</v>
      </c>
      <c r="F10" s="120">
        <v>1.0558259999999999</v>
      </c>
      <c r="G10" s="120">
        <v>1.1511499999999999</v>
      </c>
      <c r="H10" s="120">
        <v>185.33602400000001</v>
      </c>
      <c r="I10" s="120">
        <v>0.96569099999999997</v>
      </c>
      <c r="J10" s="120">
        <v>26.220212</v>
      </c>
      <c r="K10" s="120">
        <v>1.85094</v>
      </c>
      <c r="L10" s="120">
        <v>224.61856599999999</v>
      </c>
    </row>
    <row r="11" spans="1:12">
      <c r="A11" s="32" t="s">
        <v>261</v>
      </c>
      <c r="B11" s="120">
        <v>26.916263000000001</v>
      </c>
      <c r="C11" s="120">
        <v>5.5455449999999997</v>
      </c>
      <c r="D11" s="120">
        <v>17.414387999999999</v>
      </c>
      <c r="E11" s="120">
        <v>7.9182410000000001</v>
      </c>
      <c r="F11" s="120">
        <v>13.436759</v>
      </c>
      <c r="G11" s="120">
        <v>17.146667000000001</v>
      </c>
      <c r="H11" s="120">
        <v>19.211603</v>
      </c>
      <c r="I11" s="120">
        <v>16.974049000000001</v>
      </c>
      <c r="J11" s="120">
        <v>30.857975</v>
      </c>
      <c r="K11" s="120">
        <v>34.054271999999997</v>
      </c>
      <c r="L11" s="120">
        <v>189.475762</v>
      </c>
    </row>
    <row r="12" spans="1:12">
      <c r="A12" s="32" t="s">
        <v>262</v>
      </c>
      <c r="B12" s="120">
        <v>3.267331</v>
      </c>
      <c r="C12" s="120">
        <v>9.2452660000000009</v>
      </c>
      <c r="D12" s="120">
        <v>1.2758449999999999</v>
      </c>
      <c r="E12" s="120">
        <v>3.202286</v>
      </c>
      <c r="F12" s="120">
        <v>129.63763800000001</v>
      </c>
      <c r="G12" s="120">
        <v>1.983657</v>
      </c>
      <c r="H12" s="120">
        <v>4.5257969999999998</v>
      </c>
      <c r="I12" s="120">
        <v>14.691863</v>
      </c>
      <c r="J12" s="120">
        <v>3.8873630000000001</v>
      </c>
      <c r="K12" s="120">
        <v>4.6934550000000002</v>
      </c>
      <c r="L12" s="120">
        <v>176.41050100000001</v>
      </c>
    </row>
    <row r="13" spans="1:12">
      <c r="A13" s="32" t="s">
        <v>263</v>
      </c>
      <c r="B13" s="120">
        <v>1.174342</v>
      </c>
      <c r="C13" s="120">
        <v>2.07389</v>
      </c>
      <c r="D13" s="120">
        <v>1.038365</v>
      </c>
      <c r="E13" s="120">
        <v>97.849024999999997</v>
      </c>
      <c r="F13" s="120">
        <v>37.013216</v>
      </c>
      <c r="G13" s="120">
        <v>2.7581090000000001</v>
      </c>
      <c r="H13" s="120">
        <v>9.1317979999999999</v>
      </c>
      <c r="I13" s="120">
        <v>11.865849000000001</v>
      </c>
      <c r="J13" s="120">
        <v>3.9500890000000002</v>
      </c>
      <c r="K13" s="120">
        <v>4.5690140000000001</v>
      </c>
      <c r="L13" s="120">
        <v>171.423697</v>
      </c>
    </row>
    <row r="14" spans="1:12">
      <c r="A14" s="32" t="s">
        <v>277</v>
      </c>
      <c r="B14" s="120">
        <v>4.3440820000000002</v>
      </c>
      <c r="C14" s="120">
        <v>0.79631099999999999</v>
      </c>
      <c r="D14" s="120">
        <v>1.933589</v>
      </c>
      <c r="E14" s="120">
        <v>1.275741</v>
      </c>
      <c r="F14" s="120">
        <v>3.3353549999999998</v>
      </c>
      <c r="G14" s="120">
        <v>5.1777569999999997</v>
      </c>
      <c r="H14" s="120">
        <v>5.4407699999999997</v>
      </c>
      <c r="I14" s="120">
        <v>24.483946</v>
      </c>
      <c r="J14" s="120">
        <v>110.797241</v>
      </c>
      <c r="K14" s="120">
        <v>7.5766010000000001</v>
      </c>
      <c r="L14" s="120">
        <v>165.161393</v>
      </c>
    </row>
    <row r="15" spans="1:12">
      <c r="A15" s="32" t="s">
        <v>275</v>
      </c>
      <c r="B15" s="120">
        <v>9.6665329999999994</v>
      </c>
      <c r="C15" s="120">
        <v>1.1715100000000001</v>
      </c>
      <c r="D15" s="120">
        <v>5.7564260000000003</v>
      </c>
      <c r="E15" s="120">
        <v>2.919797</v>
      </c>
      <c r="F15" s="120">
        <v>10.335936999999999</v>
      </c>
      <c r="G15" s="120">
        <v>7.6916690000000001</v>
      </c>
      <c r="H15" s="120">
        <v>5.9798030000000004</v>
      </c>
      <c r="I15" s="120">
        <v>14.993566</v>
      </c>
      <c r="J15" s="120">
        <v>22.597214000000001</v>
      </c>
      <c r="K15" s="120">
        <v>82.702506</v>
      </c>
      <c r="L15" s="120">
        <v>163.81496100000001</v>
      </c>
    </row>
    <row r="16" spans="1:12">
      <c r="A16" s="32" t="s">
        <v>266</v>
      </c>
      <c r="B16" s="120">
        <v>8.878641</v>
      </c>
      <c r="C16" s="120">
        <v>1.496988</v>
      </c>
      <c r="D16" s="120">
        <v>1.417719</v>
      </c>
      <c r="E16" s="120">
        <v>0.82384299999999999</v>
      </c>
      <c r="F16" s="120">
        <v>45.650047999999998</v>
      </c>
      <c r="G16" s="120">
        <v>5.7422500000000003</v>
      </c>
      <c r="H16" s="120">
        <v>12.231596</v>
      </c>
      <c r="I16" s="120">
        <v>3.3315619999999999</v>
      </c>
      <c r="J16" s="120">
        <v>18.793074000000001</v>
      </c>
      <c r="K16" s="120">
        <v>50.203544000000001</v>
      </c>
      <c r="L16" s="120">
        <v>148.569265</v>
      </c>
    </row>
    <row r="17" spans="1:12">
      <c r="A17" s="32" t="s">
        <v>467</v>
      </c>
      <c r="B17" s="120">
        <v>0.381046</v>
      </c>
      <c r="C17" s="120">
        <v>1.4467000000000001E-2</v>
      </c>
      <c r="D17" s="120">
        <v>0.308471</v>
      </c>
      <c r="E17" s="120">
        <v>0.74469799999999997</v>
      </c>
      <c r="F17" s="120">
        <v>1.0336380000000001</v>
      </c>
      <c r="G17" s="120">
        <v>1.386889</v>
      </c>
      <c r="H17" s="120">
        <v>0.65590599999999999</v>
      </c>
      <c r="I17" s="120">
        <v>1.6984399999999999</v>
      </c>
      <c r="J17" s="120">
        <v>115.58151100000001</v>
      </c>
      <c r="K17" s="120">
        <v>3.7711600000000001</v>
      </c>
      <c r="L17" s="120">
        <v>125.57622600000001</v>
      </c>
    </row>
    <row r="18" spans="1:12">
      <c r="A18" s="32" t="s">
        <v>270</v>
      </c>
      <c r="B18" s="120">
        <v>2.7648959999999998</v>
      </c>
      <c r="C18" s="120">
        <v>0.29106399999999999</v>
      </c>
      <c r="D18" s="120">
        <v>0.16816200000000001</v>
      </c>
      <c r="E18" s="120">
        <v>0.93554499999999996</v>
      </c>
      <c r="F18" s="120">
        <v>40.945008999999999</v>
      </c>
      <c r="G18" s="120">
        <v>1.294025</v>
      </c>
      <c r="H18" s="120">
        <v>21.513354</v>
      </c>
      <c r="I18" s="120">
        <v>1.1589849999999999</v>
      </c>
      <c r="J18" s="120">
        <v>27.302053000000001</v>
      </c>
      <c r="K18" s="120">
        <v>12.173705999999999</v>
      </c>
      <c r="L18" s="120">
        <v>108.54679899999999</v>
      </c>
    </row>
    <row r="19" spans="1:12">
      <c r="A19" s="32" t="s">
        <v>265</v>
      </c>
      <c r="B19" s="120">
        <v>3.8299850000000002</v>
      </c>
      <c r="C19" s="120">
        <v>2.3198020000000001</v>
      </c>
      <c r="D19" s="120">
        <v>1.594765</v>
      </c>
      <c r="E19" s="120">
        <v>39.751842000000003</v>
      </c>
      <c r="F19" s="120">
        <v>2.5621450000000001</v>
      </c>
      <c r="G19" s="120">
        <v>1.3872420000000001</v>
      </c>
      <c r="H19" s="120">
        <v>30.949162999999999</v>
      </c>
      <c r="I19" s="120">
        <v>2.799099</v>
      </c>
      <c r="J19" s="120">
        <v>19.996634</v>
      </c>
      <c r="K19" s="120">
        <v>2.638779</v>
      </c>
      <c r="L19" s="120">
        <v>107.82945599999999</v>
      </c>
    </row>
    <row r="20" spans="1:12">
      <c r="A20" s="32" t="s">
        <v>468</v>
      </c>
      <c r="B20" s="120">
        <v>5.9652900000000004</v>
      </c>
      <c r="C20" s="120">
        <v>0.86450199999999999</v>
      </c>
      <c r="D20" s="120">
        <v>0.89078500000000005</v>
      </c>
      <c r="E20" s="120">
        <v>1.2248950000000001</v>
      </c>
      <c r="F20" s="120">
        <v>3.1465040000000002</v>
      </c>
      <c r="G20" s="120">
        <v>5.626468</v>
      </c>
      <c r="H20" s="120">
        <v>3.3415720000000002</v>
      </c>
      <c r="I20" s="120">
        <v>12.522627999999999</v>
      </c>
      <c r="J20" s="120">
        <v>65.814376999999993</v>
      </c>
      <c r="K20" s="120">
        <v>6.7448360000000003</v>
      </c>
      <c r="L20" s="120">
        <v>106.141857</v>
      </c>
    </row>
    <row r="21" spans="1:12">
      <c r="A21" s="32" t="s">
        <v>268</v>
      </c>
      <c r="B21" s="120">
        <v>5.464353</v>
      </c>
      <c r="C21" s="120">
        <v>2.3439640000000002</v>
      </c>
      <c r="D21" s="120">
        <v>1.613173</v>
      </c>
      <c r="E21" s="120">
        <v>1.543193</v>
      </c>
      <c r="F21" s="120">
        <v>5.1114540000000002</v>
      </c>
      <c r="G21" s="120">
        <v>4.558465</v>
      </c>
      <c r="H21" s="120">
        <v>2.2150699999999999</v>
      </c>
      <c r="I21" s="120">
        <v>45.902574999999999</v>
      </c>
      <c r="J21" s="120">
        <v>20.332588999999999</v>
      </c>
      <c r="K21" s="120">
        <v>13.120464999999999</v>
      </c>
      <c r="L21" s="120">
        <v>102.20530100000001</v>
      </c>
    </row>
    <row r="22" spans="1:12">
      <c r="A22" s="32" t="s">
        <v>274</v>
      </c>
      <c r="B22" s="120">
        <v>24.706316999999999</v>
      </c>
      <c r="C22" s="120">
        <v>0.440415</v>
      </c>
      <c r="D22" s="120">
        <v>0.52398599999999995</v>
      </c>
      <c r="E22" s="120">
        <v>3.4349999999999999E-2</v>
      </c>
      <c r="F22" s="120">
        <v>1.0108090000000001</v>
      </c>
      <c r="G22" s="120">
        <v>1.351013</v>
      </c>
      <c r="H22" s="120">
        <v>6.1917710000000001</v>
      </c>
      <c r="I22" s="120">
        <v>32.796129999999998</v>
      </c>
      <c r="J22" s="120">
        <v>7.109756</v>
      </c>
      <c r="K22" s="120">
        <v>27.005489000000001</v>
      </c>
      <c r="L22" s="120">
        <v>101.170036</v>
      </c>
    </row>
    <row r="23" spans="1:12">
      <c r="A23" s="32" t="s">
        <v>264</v>
      </c>
      <c r="B23" s="120">
        <v>49.522916000000002</v>
      </c>
      <c r="C23" s="120">
        <v>7.682874</v>
      </c>
      <c r="D23" s="120">
        <v>3.350514</v>
      </c>
      <c r="E23" s="120">
        <v>0.65851300000000001</v>
      </c>
      <c r="F23" s="120">
        <v>2.4482759999999999</v>
      </c>
      <c r="G23" s="120">
        <v>2.7609780000000002</v>
      </c>
      <c r="H23" s="120">
        <v>4.1807930000000004</v>
      </c>
      <c r="I23" s="120">
        <v>5.6287529999999997</v>
      </c>
      <c r="J23" s="120">
        <v>11.499594</v>
      </c>
      <c r="K23" s="120">
        <v>6.9856720000000001</v>
      </c>
      <c r="L23" s="120">
        <v>94.718883000000005</v>
      </c>
    </row>
    <row r="24" spans="1:12">
      <c r="A24" s="32" t="s">
        <v>269</v>
      </c>
      <c r="B24" s="120">
        <v>51.947510000000001</v>
      </c>
      <c r="C24" s="120">
        <v>5.3031290000000002</v>
      </c>
      <c r="D24" s="120">
        <v>3.3326120000000001</v>
      </c>
      <c r="E24" s="120">
        <v>2.271671</v>
      </c>
      <c r="F24" s="120">
        <v>1.434042</v>
      </c>
      <c r="G24" s="120">
        <v>2.4369610000000002</v>
      </c>
      <c r="H24" s="120">
        <v>2.476248</v>
      </c>
      <c r="I24" s="120">
        <v>4.6132439999999999</v>
      </c>
      <c r="J24" s="120">
        <v>9.0892169999999997</v>
      </c>
      <c r="K24" s="120">
        <v>2.6962100000000002</v>
      </c>
      <c r="L24" s="120">
        <v>85.600843999999995</v>
      </c>
    </row>
    <row r="25" spans="1:12">
      <c r="A25" s="32" t="s">
        <v>267</v>
      </c>
      <c r="B25" s="120">
        <v>6.6779570000000001</v>
      </c>
      <c r="C25" s="120">
        <v>66.058302999999995</v>
      </c>
      <c r="D25" s="120">
        <v>1.352006</v>
      </c>
      <c r="E25" s="120">
        <v>0.144287</v>
      </c>
      <c r="F25" s="120">
        <v>0.197572</v>
      </c>
      <c r="G25" s="120">
        <v>0.34386499999999998</v>
      </c>
      <c r="H25" s="120">
        <v>0.65637000000000001</v>
      </c>
      <c r="I25" s="120">
        <v>1.1268400000000001</v>
      </c>
      <c r="J25" s="120">
        <v>4.6895819999999997</v>
      </c>
      <c r="K25" s="120">
        <v>0.34382099999999999</v>
      </c>
      <c r="L25" s="120">
        <v>81.590603000000002</v>
      </c>
    </row>
    <row r="26" spans="1:12">
      <c r="A26" s="32" t="s">
        <v>508</v>
      </c>
      <c r="B26" s="120">
        <v>14.001431999999999</v>
      </c>
      <c r="C26" s="120">
        <v>1.6646810000000001</v>
      </c>
      <c r="D26" s="120">
        <v>0.84267300000000001</v>
      </c>
      <c r="E26" s="120">
        <v>0.68565699999999996</v>
      </c>
      <c r="F26" s="120">
        <v>1.078057</v>
      </c>
      <c r="G26" s="120">
        <v>3.052708</v>
      </c>
      <c r="H26" s="120">
        <v>5.3614649999999999</v>
      </c>
      <c r="I26" s="120">
        <v>7.468242</v>
      </c>
      <c r="J26" s="120">
        <v>25.904102999999999</v>
      </c>
      <c r="K26" s="120">
        <v>17.861965999999999</v>
      </c>
      <c r="L26" s="120">
        <v>77.920984000000004</v>
      </c>
    </row>
    <row r="27" spans="1:12">
      <c r="A27" s="32" t="s">
        <v>273</v>
      </c>
      <c r="B27" s="120">
        <v>5.1938789999999999</v>
      </c>
      <c r="C27" s="120">
        <v>2.6307740000000002</v>
      </c>
      <c r="D27" s="120">
        <v>3.088848</v>
      </c>
      <c r="E27" s="120">
        <v>1.5002660000000001</v>
      </c>
      <c r="F27" s="120">
        <v>3.126061</v>
      </c>
      <c r="G27" s="120">
        <v>3.1707689999999999</v>
      </c>
      <c r="H27" s="120">
        <v>8.4025470000000002</v>
      </c>
      <c r="I27" s="120">
        <v>15.191729</v>
      </c>
      <c r="J27" s="120">
        <v>25.024577000000001</v>
      </c>
      <c r="K27" s="120">
        <v>9.3386320000000005</v>
      </c>
      <c r="L27" s="120">
        <v>76.668081999999998</v>
      </c>
    </row>
    <row r="28" spans="1:12">
      <c r="A28" s="32" t="s">
        <v>272</v>
      </c>
      <c r="B28" s="120">
        <v>48.899422999999999</v>
      </c>
      <c r="C28" s="120">
        <v>1.205066</v>
      </c>
      <c r="D28" s="120">
        <v>1.1905539999999999</v>
      </c>
      <c r="E28" s="120">
        <v>1.0845940000000001</v>
      </c>
      <c r="F28" s="120">
        <v>2.8224010000000002</v>
      </c>
      <c r="G28" s="120">
        <v>3.5524360000000001</v>
      </c>
      <c r="H28" s="120">
        <v>1.6453519999999999</v>
      </c>
      <c r="I28" s="120">
        <v>2.8863750000000001</v>
      </c>
      <c r="J28" s="120">
        <v>9.6691549999999999</v>
      </c>
      <c r="K28" s="120">
        <v>2.369526</v>
      </c>
      <c r="L28" s="120">
        <v>75.324882000000002</v>
      </c>
    </row>
    <row r="29" spans="1:12">
      <c r="A29" s="32" t="s">
        <v>271</v>
      </c>
      <c r="B29" s="120">
        <v>1.4049769999999999</v>
      </c>
      <c r="C29" s="120">
        <v>0.37176199999999998</v>
      </c>
      <c r="D29" s="120">
        <v>1.4460040000000001</v>
      </c>
      <c r="E29" s="120">
        <v>1.0365500000000001</v>
      </c>
      <c r="F29" s="120">
        <v>4.4769579999999998</v>
      </c>
      <c r="G29" s="120">
        <v>2.057785</v>
      </c>
      <c r="H29" s="120">
        <v>52.389017000000003</v>
      </c>
      <c r="I29" s="120">
        <v>2.3939180000000002</v>
      </c>
      <c r="J29" s="120">
        <v>3.880957</v>
      </c>
      <c r="K29" s="120">
        <v>3.1971729999999998</v>
      </c>
      <c r="L29" s="120">
        <v>72.655101000000002</v>
      </c>
    </row>
    <row r="30" spans="1:12">
      <c r="A30" s="32" t="s">
        <v>276</v>
      </c>
      <c r="B30" s="120">
        <v>0.71362499999999995</v>
      </c>
      <c r="C30" s="120">
        <v>2.209047</v>
      </c>
      <c r="D30" s="120">
        <v>0.88574900000000001</v>
      </c>
      <c r="E30" s="120">
        <v>4.8635120000000001</v>
      </c>
      <c r="F30" s="120">
        <v>0.35664400000000002</v>
      </c>
      <c r="G30" s="120">
        <v>39.371028000000003</v>
      </c>
      <c r="H30" s="120">
        <v>4.5623339999999999</v>
      </c>
      <c r="I30" s="120">
        <v>1.8724050000000001</v>
      </c>
      <c r="J30" s="120">
        <v>1.853845</v>
      </c>
      <c r="K30" s="120">
        <v>13.539369000000001</v>
      </c>
      <c r="L30" s="120">
        <v>70.227558000000002</v>
      </c>
    </row>
    <row r="31" spans="1:12">
      <c r="A31" s="32" t="s">
        <v>509</v>
      </c>
      <c r="B31" s="120">
        <v>2.512038</v>
      </c>
      <c r="C31" s="120">
        <v>0.77429999999999999</v>
      </c>
      <c r="D31" s="120">
        <v>0.33697899999999997</v>
      </c>
      <c r="E31" s="120">
        <v>0.178643</v>
      </c>
      <c r="F31" s="120">
        <v>0.73566399999999998</v>
      </c>
      <c r="G31" s="120">
        <v>2.4581140000000001</v>
      </c>
      <c r="H31" s="120">
        <v>1.017706</v>
      </c>
      <c r="I31" s="120">
        <v>2.8679519999999998</v>
      </c>
      <c r="J31" s="120">
        <v>3.288335</v>
      </c>
      <c r="K31" s="120">
        <v>55.567048</v>
      </c>
      <c r="L31" s="120">
        <v>69.736778999999999</v>
      </c>
    </row>
    <row r="32" spans="1:12">
      <c r="A32" s="32" t="s">
        <v>510</v>
      </c>
      <c r="B32" s="120">
        <v>11.039230999999999</v>
      </c>
      <c r="C32" s="120">
        <v>0.91567699999999996</v>
      </c>
      <c r="D32" s="120">
        <v>1.846862</v>
      </c>
      <c r="E32" s="120">
        <v>1.9995540000000001</v>
      </c>
      <c r="F32" s="120">
        <v>3.1728619999999998</v>
      </c>
      <c r="G32" s="120">
        <v>4.6695339999999996</v>
      </c>
      <c r="H32" s="120">
        <v>4.8056939999999999</v>
      </c>
      <c r="I32" s="120">
        <v>12.446052</v>
      </c>
      <c r="J32" s="120">
        <v>12.365421</v>
      </c>
      <c r="K32" s="120">
        <v>13.777453</v>
      </c>
      <c r="L32" s="120">
        <v>67.038340000000005</v>
      </c>
    </row>
    <row r="33" spans="1:12">
      <c r="A33" s="32"/>
      <c r="B33" s="120"/>
      <c r="C33" s="120"/>
      <c r="D33" s="120"/>
      <c r="E33" s="120"/>
      <c r="F33" s="120"/>
      <c r="G33" s="120"/>
      <c r="H33" s="120"/>
      <c r="I33" s="120"/>
      <c r="J33" s="120"/>
      <c r="K33" s="120"/>
      <c r="L33" s="120"/>
    </row>
    <row r="34" spans="1:12">
      <c r="A34" s="32"/>
      <c r="B34" s="120"/>
      <c r="C34" s="120"/>
      <c r="D34" s="120"/>
      <c r="E34" s="120"/>
      <c r="F34" s="120"/>
      <c r="G34" s="120"/>
      <c r="H34" s="120"/>
      <c r="I34" s="120"/>
      <c r="J34" s="120"/>
      <c r="K34" s="120"/>
      <c r="L34" s="120"/>
    </row>
    <row r="35" spans="1:12">
      <c r="A35" s="32"/>
      <c r="B35" s="120"/>
      <c r="C35" s="120"/>
      <c r="D35" s="120"/>
      <c r="E35" s="120"/>
      <c r="F35" s="120"/>
      <c r="G35" s="120"/>
      <c r="H35" s="120"/>
      <c r="I35" s="120"/>
      <c r="J35" s="120"/>
      <c r="K35" s="120"/>
      <c r="L35" s="120"/>
    </row>
    <row r="36" spans="1:12">
      <c r="A36" s="94" t="s">
        <v>511</v>
      </c>
      <c r="B36" s="120"/>
      <c r="C36" s="120"/>
      <c r="D36" s="120"/>
      <c r="E36" s="120"/>
      <c r="F36" s="120"/>
      <c r="G36" s="120"/>
      <c r="H36" s="120"/>
      <c r="I36" s="120"/>
      <c r="J36" s="120"/>
      <c r="K36" s="120"/>
      <c r="L36" s="120"/>
    </row>
    <row r="37" spans="1:12">
      <c r="A37" s="32" t="s">
        <v>208</v>
      </c>
      <c r="B37" s="126">
        <v>162751</v>
      </c>
      <c r="C37" s="126"/>
      <c r="D37" s="120"/>
      <c r="E37" s="120"/>
      <c r="F37" s="120"/>
      <c r="G37" s="120"/>
      <c r="H37" s="120"/>
      <c r="I37" s="120"/>
      <c r="J37" s="120"/>
      <c r="K37" s="120"/>
      <c r="L37" s="120"/>
    </row>
    <row r="38" spans="1:12">
      <c r="A38" s="32" t="s">
        <v>241</v>
      </c>
      <c r="B38" s="126">
        <v>9993311685</v>
      </c>
      <c r="C38" s="126"/>
      <c r="D38" s="120"/>
      <c r="E38" s="120"/>
      <c r="F38" s="120"/>
      <c r="G38" s="120"/>
      <c r="H38" s="98"/>
      <c r="I38" s="120"/>
      <c r="J38" s="120"/>
      <c r="K38" s="120"/>
      <c r="L38" s="120"/>
    </row>
    <row r="39" spans="1:12">
      <c r="A39" s="32"/>
      <c r="B39" s="120"/>
      <c r="C39" s="120"/>
      <c r="D39" s="120"/>
      <c r="E39" s="120"/>
      <c r="F39" s="120"/>
      <c r="G39" s="120"/>
      <c r="H39" s="120"/>
      <c r="I39" s="120"/>
      <c r="J39" s="120"/>
      <c r="K39" s="120"/>
      <c r="L39" s="120"/>
    </row>
    <row r="40" spans="1:12">
      <c r="A40" s="32"/>
      <c r="B40" s="120"/>
      <c r="C40" s="120"/>
      <c r="D40" s="120"/>
      <c r="E40" s="120"/>
      <c r="F40" s="120"/>
      <c r="G40" s="120"/>
      <c r="H40" s="120"/>
      <c r="I40" s="120"/>
      <c r="J40" s="120"/>
      <c r="K40" s="120"/>
      <c r="L40" s="120"/>
    </row>
    <row r="41" spans="1:12">
      <c r="A41" s="32"/>
      <c r="B41" s="120"/>
      <c r="C41" s="120"/>
      <c r="D41" s="120"/>
      <c r="E41" s="120"/>
      <c r="F41" s="120"/>
      <c r="G41" s="120"/>
      <c r="H41" s="120"/>
      <c r="I41" s="120"/>
      <c r="J41" s="120"/>
      <c r="K41" s="120"/>
      <c r="L41" s="120"/>
    </row>
    <row r="42" spans="1:12">
      <c r="A42" s="126"/>
      <c r="B42" s="120"/>
      <c r="C42" s="120"/>
      <c r="D42" s="120"/>
      <c r="E42" s="120"/>
      <c r="F42" s="120"/>
      <c r="G42" s="120"/>
      <c r="H42" s="120"/>
      <c r="I42" s="120"/>
      <c r="J42" s="120"/>
      <c r="K42" s="120"/>
      <c r="L42" s="120"/>
    </row>
    <row r="43" spans="1:12">
      <c r="A43" s="98"/>
      <c r="B43" s="120"/>
      <c r="C43" s="120"/>
      <c r="D43" s="120"/>
      <c r="E43" s="120"/>
      <c r="F43" s="120"/>
      <c r="G43" s="120"/>
      <c r="H43" s="120"/>
      <c r="I43" s="120"/>
      <c r="J43" s="120"/>
      <c r="K43" s="120"/>
      <c r="L43" s="120"/>
    </row>
    <row r="44" spans="1:12">
      <c r="A44" s="32"/>
      <c r="B44" s="120"/>
      <c r="C44" s="120"/>
      <c r="D44" s="120"/>
      <c r="E44" s="120"/>
      <c r="F44" s="120"/>
      <c r="G44" s="120"/>
      <c r="H44" s="120"/>
      <c r="I44" s="120"/>
      <c r="J44" s="120"/>
      <c r="K44" s="120"/>
      <c r="L44" s="120"/>
    </row>
    <row r="45" spans="1:12">
      <c r="A45" s="32"/>
      <c r="B45" s="120"/>
      <c r="C45" s="120"/>
      <c r="D45" s="120"/>
      <c r="E45" s="120"/>
      <c r="F45" s="120"/>
      <c r="G45" s="120"/>
      <c r="H45" s="120"/>
      <c r="I45" s="120"/>
      <c r="J45" s="120"/>
      <c r="K45" s="120"/>
      <c r="L45" s="120"/>
    </row>
    <row r="46" spans="1:12">
      <c r="A46" s="32"/>
      <c r="B46" s="120"/>
      <c r="C46" s="120"/>
      <c r="D46" s="120"/>
      <c r="E46" s="120"/>
      <c r="F46" s="120"/>
      <c r="G46" s="120"/>
      <c r="H46" s="120"/>
      <c r="I46" s="120"/>
      <c r="J46" s="120"/>
      <c r="K46" s="120"/>
      <c r="L46" s="120"/>
    </row>
    <row r="47" spans="1:12">
      <c r="A47" s="32"/>
      <c r="B47" s="120"/>
      <c r="C47" s="120"/>
      <c r="D47" s="120"/>
      <c r="E47" s="120"/>
      <c r="F47" s="120"/>
      <c r="G47" s="120"/>
      <c r="H47" s="120"/>
      <c r="I47" s="120"/>
      <c r="J47" s="120"/>
      <c r="K47" s="120"/>
      <c r="L47" s="120"/>
    </row>
    <row r="48" spans="1:12">
      <c r="A48" s="32"/>
      <c r="B48" s="120"/>
      <c r="C48" s="120"/>
      <c r="D48" s="120"/>
      <c r="E48" s="120"/>
      <c r="F48" s="120"/>
      <c r="G48" s="120"/>
      <c r="H48" s="120"/>
      <c r="I48" s="120"/>
      <c r="J48" s="120"/>
      <c r="K48" s="120"/>
      <c r="L48" s="120"/>
    </row>
    <row r="49" spans="1:12">
      <c r="A49" s="32"/>
      <c r="B49" s="120"/>
      <c r="C49" s="120"/>
      <c r="D49" s="120"/>
      <c r="E49" s="120"/>
      <c r="F49" s="120"/>
      <c r="G49" s="120"/>
      <c r="H49" s="120"/>
      <c r="I49" s="120"/>
      <c r="J49" s="120"/>
      <c r="K49" s="120"/>
      <c r="L49" s="120"/>
    </row>
    <row r="50" spans="1:12">
      <c r="A50" s="32"/>
      <c r="B50" s="120"/>
      <c r="C50" s="120"/>
      <c r="D50" s="120"/>
      <c r="E50" s="120"/>
      <c r="F50" s="120"/>
      <c r="G50" s="120"/>
      <c r="H50" s="120"/>
      <c r="I50" s="120"/>
      <c r="J50" s="120"/>
      <c r="K50" s="120"/>
      <c r="L50" s="120"/>
    </row>
    <row r="51" spans="1:12">
      <c r="A51" s="32"/>
      <c r="B51" s="120"/>
      <c r="C51" s="120"/>
      <c r="D51" s="120"/>
      <c r="E51" s="120"/>
      <c r="F51" s="120"/>
      <c r="G51" s="120"/>
      <c r="H51" s="120"/>
      <c r="I51" s="120"/>
      <c r="J51" s="120"/>
      <c r="K51" s="120"/>
      <c r="L51" s="120"/>
    </row>
    <row r="52" spans="1:12">
      <c r="A52" s="32"/>
      <c r="B52" s="120"/>
      <c r="C52" s="120"/>
      <c r="D52" s="120"/>
      <c r="E52" s="120"/>
      <c r="F52" s="120"/>
      <c r="G52" s="120"/>
      <c r="H52" s="120"/>
      <c r="I52" s="120"/>
      <c r="J52" s="120"/>
      <c r="K52" s="120"/>
      <c r="L52" s="120"/>
    </row>
    <row r="53" spans="1:12">
      <c r="A53" s="32"/>
      <c r="B53" s="120"/>
      <c r="C53" s="120"/>
      <c r="D53" s="120"/>
      <c r="E53" s="120"/>
      <c r="F53" s="120"/>
      <c r="G53" s="120"/>
      <c r="H53" s="120"/>
      <c r="I53" s="120"/>
      <c r="J53" s="120"/>
      <c r="K53" s="120"/>
      <c r="L53" s="120"/>
    </row>
    <row r="54" spans="1:12">
      <c r="A54" s="32"/>
      <c r="B54" s="120"/>
      <c r="C54" s="120"/>
      <c r="D54" s="120"/>
      <c r="E54" s="120"/>
      <c r="F54" s="120"/>
      <c r="G54" s="120"/>
      <c r="H54" s="120"/>
      <c r="I54" s="120"/>
      <c r="J54" s="120"/>
      <c r="K54" s="120"/>
      <c r="L54" s="120"/>
    </row>
    <row r="55" spans="1:12">
      <c r="A55" s="32"/>
      <c r="B55" s="120"/>
      <c r="C55" s="120"/>
      <c r="D55" s="120"/>
      <c r="E55" s="120"/>
      <c r="F55" s="120"/>
      <c r="G55" s="120"/>
      <c r="H55" s="120"/>
      <c r="I55" s="120"/>
      <c r="J55" s="120"/>
      <c r="K55" s="120"/>
      <c r="L55" s="120"/>
    </row>
    <row r="56" spans="1:12">
      <c r="A56" s="32"/>
      <c r="B56" s="120"/>
      <c r="C56" s="120"/>
      <c r="D56" s="120"/>
      <c r="E56" s="120"/>
      <c r="F56" s="120"/>
      <c r="G56" s="120"/>
      <c r="H56" s="120"/>
      <c r="I56" s="120"/>
      <c r="J56" s="120"/>
      <c r="K56" s="120"/>
      <c r="L56" s="120"/>
    </row>
    <row r="57" spans="1:12">
      <c r="A57" s="32"/>
      <c r="B57" s="120"/>
      <c r="C57" s="120"/>
      <c r="D57" s="120"/>
      <c r="E57" s="120"/>
      <c r="F57" s="120"/>
      <c r="G57" s="120"/>
      <c r="H57" s="120"/>
      <c r="I57" s="120"/>
      <c r="J57" s="120"/>
      <c r="K57" s="120"/>
      <c r="L57" s="120"/>
    </row>
    <row r="58" spans="1:12">
      <c r="A58" s="32"/>
      <c r="B58" s="120"/>
      <c r="C58" s="120"/>
      <c r="D58" s="120"/>
      <c r="E58" s="120"/>
      <c r="F58" s="120"/>
      <c r="G58" s="120"/>
      <c r="H58" s="120"/>
      <c r="I58" s="120"/>
      <c r="J58" s="120"/>
      <c r="K58" s="120"/>
      <c r="L58" s="120"/>
    </row>
    <row r="59" spans="1:12">
      <c r="A59" s="32"/>
      <c r="B59" s="120"/>
      <c r="C59" s="120"/>
      <c r="D59" s="120"/>
      <c r="E59" s="120"/>
      <c r="F59" s="120"/>
      <c r="G59" s="120"/>
      <c r="H59" s="120"/>
      <c r="I59" s="120"/>
      <c r="J59" s="120"/>
      <c r="K59" s="120"/>
      <c r="L59" s="120"/>
    </row>
    <row r="60" spans="1:12">
      <c r="A60" s="32"/>
      <c r="B60" s="120"/>
      <c r="C60" s="120"/>
      <c r="D60" s="120"/>
      <c r="E60" s="120"/>
      <c r="F60" s="120"/>
      <c r="G60" s="120"/>
      <c r="H60" s="120"/>
      <c r="I60" s="120"/>
      <c r="J60" s="120"/>
      <c r="K60" s="120"/>
      <c r="L60" s="120"/>
    </row>
    <row r="61" spans="1:12">
      <c r="A61" s="32"/>
      <c r="B61" s="120"/>
      <c r="C61" s="120"/>
      <c r="D61" s="120"/>
      <c r="E61" s="120"/>
      <c r="F61" s="120"/>
      <c r="G61" s="120"/>
      <c r="H61" s="120"/>
      <c r="I61" s="120"/>
      <c r="J61" s="120"/>
      <c r="K61" s="120"/>
      <c r="L61" s="120"/>
    </row>
    <row r="62" spans="1:12">
      <c r="A62" s="32"/>
      <c r="B62" s="120"/>
      <c r="C62" s="120"/>
      <c r="D62" s="120"/>
      <c r="E62" s="120"/>
      <c r="F62" s="120"/>
      <c r="G62" s="120"/>
      <c r="H62" s="120"/>
      <c r="I62" s="120"/>
      <c r="J62" s="120"/>
      <c r="K62" s="120"/>
      <c r="L62" s="120"/>
    </row>
    <row r="63" spans="1:12">
      <c r="A63" s="32"/>
      <c r="B63" s="120"/>
      <c r="C63" s="120"/>
      <c r="D63" s="120"/>
      <c r="E63" s="120"/>
      <c r="F63" s="120"/>
      <c r="G63" s="120"/>
      <c r="H63" s="120"/>
      <c r="I63" s="120"/>
      <c r="J63" s="120"/>
      <c r="K63" s="120"/>
      <c r="L63" s="120"/>
    </row>
    <row r="64" spans="1:12">
      <c r="A64" s="32"/>
      <c r="B64" s="120"/>
      <c r="C64" s="120"/>
      <c r="D64" s="120"/>
      <c r="E64" s="120"/>
      <c r="F64" s="120"/>
      <c r="G64" s="120"/>
      <c r="H64" s="120"/>
      <c r="I64" s="120"/>
      <c r="J64" s="120"/>
      <c r="K64" s="120"/>
      <c r="L64" s="120"/>
    </row>
    <row r="65" spans="1:12">
      <c r="A65" s="32"/>
      <c r="B65" s="120"/>
      <c r="C65" s="120"/>
      <c r="D65" s="120"/>
      <c r="E65" s="120"/>
      <c r="F65" s="120"/>
      <c r="G65" s="120"/>
      <c r="H65" s="120"/>
      <c r="I65" s="120"/>
      <c r="J65" s="120"/>
      <c r="K65" s="120"/>
      <c r="L65" s="120"/>
    </row>
    <row r="66" spans="1:12">
      <c r="A66" s="32"/>
      <c r="B66" s="120"/>
      <c r="C66" s="120"/>
      <c r="D66" s="120"/>
      <c r="E66" s="120"/>
      <c r="F66" s="120"/>
      <c r="G66" s="120"/>
      <c r="H66" s="120"/>
      <c r="I66" s="120"/>
      <c r="J66" s="120"/>
      <c r="K66" s="120"/>
      <c r="L66" s="120"/>
    </row>
    <row r="67" spans="1:12">
      <c r="A67" s="32"/>
      <c r="B67" s="120"/>
      <c r="C67" s="120"/>
      <c r="D67" s="120"/>
      <c r="E67" s="120"/>
      <c r="F67" s="120"/>
      <c r="G67" s="120"/>
      <c r="H67" s="120"/>
      <c r="I67" s="120"/>
      <c r="J67" s="120"/>
      <c r="K67" s="120"/>
      <c r="L67" s="120"/>
    </row>
    <row r="68" spans="1:12">
      <c r="A68" s="32"/>
      <c r="B68" s="120"/>
      <c r="C68" s="120"/>
      <c r="D68" s="120"/>
      <c r="E68" s="120"/>
      <c r="F68" s="120"/>
      <c r="G68" s="120"/>
      <c r="H68" s="120"/>
      <c r="I68" s="120"/>
      <c r="J68" s="120"/>
      <c r="K68" s="120"/>
      <c r="L68" s="120"/>
    </row>
    <row r="69" spans="1:12">
      <c r="A69" s="32"/>
      <c r="B69" s="120"/>
      <c r="C69" s="120"/>
      <c r="D69" s="120"/>
      <c r="E69" s="120"/>
      <c r="F69" s="120"/>
      <c r="G69" s="120"/>
      <c r="H69" s="120"/>
      <c r="I69" s="120"/>
      <c r="J69" s="120"/>
      <c r="K69" s="120"/>
      <c r="L69" s="120"/>
    </row>
    <row r="70" spans="1:12">
      <c r="A70" s="32"/>
      <c r="B70" s="120"/>
      <c r="C70" s="120"/>
      <c r="D70" s="120"/>
      <c r="E70" s="120"/>
      <c r="F70" s="120"/>
      <c r="G70" s="120"/>
      <c r="H70" s="120"/>
      <c r="I70" s="120"/>
      <c r="J70" s="120"/>
      <c r="K70" s="120"/>
      <c r="L70" s="120"/>
    </row>
    <row r="71" spans="1:12">
      <c r="A71" s="32"/>
      <c r="B71" s="120"/>
      <c r="C71" s="120"/>
      <c r="D71" s="120"/>
      <c r="E71" s="120"/>
      <c r="F71" s="120"/>
      <c r="G71" s="120"/>
      <c r="H71" s="120"/>
      <c r="I71" s="120"/>
      <c r="J71" s="120"/>
      <c r="K71" s="120"/>
      <c r="L71" s="120"/>
    </row>
    <row r="72" spans="1:12">
      <c r="A72" s="32"/>
      <c r="B72" s="120"/>
      <c r="C72" s="120"/>
      <c r="D72" s="120"/>
      <c r="E72" s="120"/>
      <c r="F72" s="120"/>
      <c r="G72" s="120"/>
      <c r="H72" s="120"/>
      <c r="I72" s="120"/>
      <c r="J72" s="120"/>
      <c r="K72" s="120"/>
      <c r="L72" s="120"/>
    </row>
    <row r="73" spans="1:12">
      <c r="A73" s="32"/>
      <c r="B73" s="120"/>
      <c r="C73" s="120"/>
      <c r="D73" s="120"/>
      <c r="E73" s="120"/>
      <c r="F73" s="120"/>
      <c r="G73" s="120"/>
      <c r="H73" s="120"/>
      <c r="I73" s="120"/>
      <c r="J73" s="120"/>
      <c r="K73" s="120"/>
      <c r="L73" s="120"/>
    </row>
    <row r="74" spans="1:12">
      <c r="A74" s="32"/>
      <c r="B74" s="120"/>
      <c r="C74" s="120"/>
      <c r="D74" s="120"/>
      <c r="E74" s="120"/>
      <c r="F74" s="120"/>
      <c r="G74" s="120"/>
      <c r="H74" s="120"/>
      <c r="I74" s="120"/>
      <c r="J74" s="120"/>
      <c r="K74" s="120"/>
      <c r="L74" s="120"/>
    </row>
    <row r="75" spans="1:12">
      <c r="A75" s="32"/>
      <c r="B75" s="120"/>
      <c r="C75" s="120"/>
      <c r="D75" s="120"/>
      <c r="E75" s="120"/>
      <c r="F75" s="120"/>
      <c r="G75" s="120"/>
      <c r="H75" s="120"/>
      <c r="I75" s="120"/>
      <c r="J75" s="120"/>
      <c r="K75" s="120"/>
      <c r="L75" s="120"/>
    </row>
    <row r="76" spans="1:12">
      <c r="A76" s="32"/>
      <c r="B76" s="120"/>
      <c r="C76" s="120"/>
      <c r="D76" s="120"/>
      <c r="E76" s="120"/>
      <c r="F76" s="120"/>
      <c r="G76" s="120"/>
      <c r="H76" s="120"/>
      <c r="I76" s="120"/>
      <c r="J76" s="120"/>
      <c r="K76" s="120"/>
      <c r="L76" s="120"/>
    </row>
    <row r="77" spans="1:12">
      <c r="A77" s="32"/>
      <c r="B77" s="120"/>
      <c r="C77" s="120"/>
      <c r="D77" s="120"/>
      <c r="E77" s="120"/>
      <c r="F77" s="120"/>
      <c r="G77" s="120"/>
      <c r="H77" s="120"/>
      <c r="I77" s="120"/>
      <c r="J77" s="120"/>
      <c r="K77" s="120"/>
      <c r="L77" s="120"/>
    </row>
    <row r="78" spans="1:12">
      <c r="A78" s="32"/>
      <c r="B78" s="120"/>
      <c r="C78" s="120"/>
      <c r="D78" s="120"/>
      <c r="E78" s="120"/>
      <c r="F78" s="120"/>
      <c r="G78" s="120"/>
      <c r="H78" s="120"/>
      <c r="I78" s="120"/>
      <c r="J78" s="120"/>
      <c r="K78" s="120"/>
      <c r="L78" s="120"/>
    </row>
    <row r="79" spans="1:12">
      <c r="A79" s="32"/>
      <c r="B79" s="120"/>
      <c r="C79" s="120"/>
      <c r="D79" s="120"/>
      <c r="E79" s="120"/>
      <c r="F79" s="120"/>
      <c r="G79" s="120"/>
      <c r="H79" s="120"/>
      <c r="I79" s="120"/>
      <c r="J79" s="120"/>
      <c r="K79" s="120"/>
      <c r="L79" s="120"/>
    </row>
    <row r="80" spans="1:12">
      <c r="A80" s="32"/>
      <c r="B80" s="120"/>
      <c r="C80" s="120"/>
      <c r="D80" s="120"/>
      <c r="E80" s="120"/>
      <c r="F80" s="120"/>
      <c r="G80" s="120"/>
      <c r="H80" s="120"/>
      <c r="I80" s="120"/>
      <c r="J80" s="120"/>
      <c r="K80" s="120"/>
      <c r="L80" s="120"/>
    </row>
    <row r="81" spans="1:12">
      <c r="A81" s="32"/>
      <c r="B81" s="120"/>
      <c r="C81" s="120"/>
      <c r="D81" s="120"/>
      <c r="E81" s="120"/>
      <c r="F81" s="120"/>
      <c r="G81" s="120"/>
      <c r="H81" s="120"/>
      <c r="I81" s="120"/>
      <c r="J81" s="120"/>
      <c r="K81" s="120"/>
      <c r="L81" s="120"/>
    </row>
    <row r="82" spans="1:12">
      <c r="A82" s="32"/>
      <c r="B82" s="120"/>
      <c r="C82" s="120"/>
      <c r="D82" s="120"/>
      <c r="E82" s="120"/>
      <c r="F82" s="120"/>
      <c r="G82" s="120"/>
      <c r="H82" s="120"/>
      <c r="I82" s="120"/>
      <c r="J82" s="120"/>
      <c r="K82" s="120"/>
      <c r="L82" s="120"/>
    </row>
    <row r="83" spans="1:12">
      <c r="A83" s="32"/>
      <c r="B83" s="120"/>
      <c r="C83" s="120"/>
      <c r="D83" s="120"/>
      <c r="E83" s="120"/>
      <c r="F83" s="120"/>
      <c r="G83" s="120"/>
      <c r="H83" s="120"/>
      <c r="I83" s="120"/>
      <c r="J83" s="120"/>
      <c r="K83" s="120"/>
      <c r="L83" s="120"/>
    </row>
    <row r="84" spans="1:12">
      <c r="A84" s="32"/>
      <c r="B84" s="120"/>
      <c r="C84" s="120"/>
      <c r="D84" s="120"/>
      <c r="E84" s="120"/>
      <c r="F84" s="120"/>
      <c r="G84" s="120"/>
      <c r="H84" s="120"/>
      <c r="I84" s="120"/>
      <c r="J84" s="120"/>
      <c r="K84" s="120"/>
      <c r="L84" s="120"/>
    </row>
    <row r="85" spans="1:12">
      <c r="A85" s="32"/>
      <c r="B85" s="120"/>
      <c r="C85" s="120"/>
      <c r="D85" s="120"/>
      <c r="E85" s="120"/>
      <c r="F85" s="120"/>
      <c r="G85" s="120"/>
      <c r="H85" s="120"/>
      <c r="I85" s="120"/>
      <c r="J85" s="120"/>
      <c r="K85" s="120"/>
      <c r="L85" s="120"/>
    </row>
    <row r="86" spans="1:12">
      <c r="A86" s="32"/>
      <c r="B86" s="120"/>
      <c r="C86" s="120"/>
      <c r="D86" s="120"/>
      <c r="E86" s="120"/>
      <c r="F86" s="120"/>
      <c r="G86" s="120"/>
      <c r="H86" s="120"/>
      <c r="I86" s="120"/>
      <c r="J86" s="120"/>
      <c r="K86" s="120"/>
      <c r="L86" s="120"/>
    </row>
    <row r="87" spans="1:12">
      <c r="A87" s="32"/>
      <c r="B87" s="120"/>
      <c r="C87" s="120"/>
      <c r="D87" s="120"/>
      <c r="E87" s="120"/>
      <c r="F87" s="120"/>
      <c r="G87" s="120"/>
      <c r="H87" s="120"/>
      <c r="I87" s="120"/>
      <c r="J87" s="120"/>
      <c r="K87" s="120"/>
      <c r="L87" s="120"/>
    </row>
    <row r="88" spans="1:12">
      <c r="A88" s="32"/>
      <c r="B88" s="120"/>
      <c r="C88" s="120"/>
      <c r="D88" s="120"/>
      <c r="E88" s="120"/>
      <c r="F88" s="120"/>
      <c r="G88" s="120"/>
      <c r="H88" s="120"/>
      <c r="I88" s="120"/>
      <c r="J88" s="120"/>
      <c r="K88" s="120"/>
      <c r="L88" s="120"/>
    </row>
    <row r="89" spans="1:12">
      <c r="A89" s="32"/>
      <c r="B89" s="120"/>
      <c r="C89" s="120"/>
      <c r="D89" s="120"/>
      <c r="E89" s="120"/>
      <c r="F89" s="120"/>
      <c r="G89" s="120"/>
      <c r="H89" s="120"/>
      <c r="I89" s="120"/>
      <c r="J89" s="120"/>
      <c r="K89" s="120"/>
      <c r="L89" s="120"/>
    </row>
    <row r="90" spans="1:12">
      <c r="A90" s="32"/>
      <c r="B90" s="120"/>
      <c r="C90" s="120"/>
      <c r="D90" s="120"/>
      <c r="E90" s="120"/>
      <c r="F90" s="120"/>
      <c r="G90" s="120"/>
      <c r="H90" s="120"/>
      <c r="I90" s="120"/>
      <c r="J90" s="120"/>
      <c r="K90" s="120"/>
      <c r="L90" s="120"/>
    </row>
    <row r="91" spans="1:12">
      <c r="A91" s="32"/>
      <c r="B91" s="120"/>
      <c r="C91" s="120"/>
      <c r="D91" s="120"/>
      <c r="E91" s="120"/>
      <c r="F91" s="120"/>
      <c r="G91" s="120"/>
      <c r="H91" s="120"/>
      <c r="I91" s="120"/>
      <c r="J91" s="120"/>
      <c r="K91" s="120"/>
      <c r="L91" s="120"/>
    </row>
    <row r="92" spans="1:12">
      <c r="A92" s="32"/>
      <c r="B92" s="120"/>
      <c r="C92" s="120"/>
      <c r="D92" s="120"/>
      <c r="E92" s="120"/>
      <c r="F92" s="120"/>
      <c r="G92" s="120"/>
      <c r="H92" s="120"/>
      <c r="I92" s="120"/>
      <c r="J92" s="120"/>
      <c r="K92" s="120"/>
      <c r="L92" s="120"/>
    </row>
    <row r="93" spans="1:12">
      <c r="A93" s="32"/>
      <c r="B93" s="120"/>
      <c r="C93" s="120"/>
      <c r="D93" s="120"/>
      <c r="E93" s="120"/>
      <c r="F93" s="120"/>
      <c r="G93" s="120"/>
      <c r="H93" s="120"/>
      <c r="I93" s="120"/>
      <c r="J93" s="120"/>
      <c r="K93" s="120"/>
      <c r="L93" s="120"/>
    </row>
    <row r="94" spans="1:12">
      <c r="A94" s="32"/>
      <c r="B94" s="120"/>
      <c r="C94" s="120"/>
      <c r="D94" s="120"/>
      <c r="E94" s="120"/>
      <c r="F94" s="120"/>
      <c r="G94" s="120"/>
      <c r="H94" s="120"/>
      <c r="I94" s="120"/>
      <c r="J94" s="120"/>
      <c r="K94" s="120"/>
      <c r="L94" s="120"/>
    </row>
    <row r="95" spans="1:12">
      <c r="A95" s="32"/>
      <c r="B95" s="120"/>
      <c r="C95" s="120"/>
      <c r="D95" s="120"/>
      <c r="E95" s="120"/>
      <c r="F95" s="120"/>
      <c r="G95" s="120"/>
      <c r="H95" s="120"/>
      <c r="I95" s="120"/>
      <c r="J95" s="120"/>
      <c r="K95" s="120"/>
      <c r="L95" s="120"/>
    </row>
    <row r="96" spans="1:12">
      <c r="A96" s="32"/>
      <c r="B96" s="120"/>
      <c r="C96" s="120"/>
      <c r="D96" s="120"/>
      <c r="E96" s="120"/>
      <c r="F96" s="120"/>
      <c r="G96" s="120"/>
      <c r="H96" s="120"/>
      <c r="I96" s="120"/>
      <c r="J96" s="120"/>
      <c r="K96" s="120"/>
      <c r="L96" s="120"/>
    </row>
    <row r="97" spans="1:12">
      <c r="A97" s="32"/>
      <c r="B97" s="120"/>
      <c r="C97" s="120"/>
      <c r="D97" s="120"/>
      <c r="E97" s="120"/>
      <c r="F97" s="120"/>
      <c r="G97" s="120"/>
      <c r="H97" s="120"/>
      <c r="I97" s="120"/>
      <c r="J97" s="120"/>
      <c r="K97" s="120"/>
      <c r="L97" s="120"/>
    </row>
    <row r="98" spans="1:12">
      <c r="A98" s="32"/>
      <c r="B98" s="120"/>
      <c r="C98" s="120"/>
      <c r="D98" s="120"/>
      <c r="E98" s="120"/>
      <c r="F98" s="120"/>
      <c r="G98" s="120"/>
      <c r="H98" s="120"/>
      <c r="I98" s="120"/>
      <c r="J98" s="120"/>
      <c r="K98" s="120"/>
      <c r="L98" s="120"/>
    </row>
    <row r="99" spans="1:12">
      <c r="A99" s="32"/>
      <c r="B99" s="120"/>
      <c r="C99" s="120"/>
      <c r="D99" s="120"/>
      <c r="E99" s="120"/>
      <c r="F99" s="120"/>
      <c r="G99" s="120"/>
      <c r="H99" s="120"/>
      <c r="I99" s="120"/>
      <c r="J99" s="120"/>
      <c r="K99" s="120"/>
      <c r="L99" s="120"/>
    </row>
    <row r="100" spans="1:12">
      <c r="A100" s="32"/>
      <c r="B100" s="120"/>
      <c r="C100" s="120"/>
      <c r="D100" s="120"/>
      <c r="E100" s="120"/>
      <c r="F100" s="120"/>
      <c r="G100" s="120"/>
      <c r="H100" s="120"/>
      <c r="I100" s="120"/>
      <c r="J100" s="120"/>
      <c r="K100" s="120"/>
      <c r="L100" s="120"/>
    </row>
    <row r="101" spans="1:12">
      <c r="A101" s="32"/>
      <c r="B101" s="120"/>
      <c r="C101" s="120"/>
      <c r="D101" s="120"/>
      <c r="E101" s="120"/>
      <c r="F101" s="120"/>
      <c r="G101" s="120"/>
      <c r="H101" s="120"/>
      <c r="I101" s="120"/>
      <c r="J101" s="120"/>
      <c r="K101" s="120"/>
      <c r="L101" s="120"/>
    </row>
    <row r="102" spans="1:12">
      <c r="A102" s="32"/>
      <c r="B102" s="120"/>
      <c r="C102" s="120"/>
      <c r="D102" s="120"/>
      <c r="E102" s="120"/>
      <c r="F102" s="120"/>
      <c r="G102" s="120"/>
      <c r="H102" s="120"/>
      <c r="I102" s="120"/>
      <c r="J102" s="120"/>
      <c r="K102" s="120"/>
      <c r="L102" s="120"/>
    </row>
    <row r="103" spans="1:12">
      <c r="A103" s="32"/>
      <c r="B103" s="120"/>
      <c r="C103" s="120"/>
      <c r="D103" s="120"/>
      <c r="E103" s="120"/>
      <c r="F103" s="120"/>
      <c r="G103" s="120"/>
      <c r="H103" s="120"/>
      <c r="I103" s="120"/>
      <c r="J103" s="120"/>
      <c r="K103" s="120"/>
      <c r="L103" s="120"/>
    </row>
    <row r="104" spans="1:12">
      <c r="A104" s="32"/>
      <c r="B104" s="120"/>
      <c r="C104" s="120"/>
      <c r="D104" s="120"/>
      <c r="E104" s="120"/>
      <c r="F104" s="120"/>
      <c r="G104" s="120"/>
      <c r="H104" s="120"/>
      <c r="I104" s="120"/>
      <c r="J104" s="120"/>
      <c r="K104" s="120"/>
      <c r="L104" s="120"/>
    </row>
    <row r="105" spans="1:12">
      <c r="A105" s="32"/>
      <c r="B105" s="120"/>
      <c r="C105" s="120"/>
      <c r="D105" s="120"/>
      <c r="E105" s="120"/>
      <c r="F105" s="120"/>
      <c r="G105" s="120"/>
      <c r="H105" s="120"/>
      <c r="I105" s="120"/>
      <c r="J105" s="120"/>
      <c r="K105" s="120"/>
      <c r="L105" s="120"/>
    </row>
    <row r="106" spans="1:12">
      <c r="A106" s="32"/>
      <c r="B106" s="120"/>
      <c r="C106" s="120"/>
      <c r="D106" s="120"/>
      <c r="E106" s="120"/>
      <c r="F106" s="120"/>
      <c r="G106" s="120"/>
      <c r="H106" s="120"/>
      <c r="I106" s="120"/>
      <c r="J106" s="120"/>
      <c r="K106" s="120"/>
      <c r="L106" s="120"/>
    </row>
    <row r="107" spans="1:12">
      <c r="A107" s="32"/>
      <c r="B107" s="120"/>
      <c r="C107" s="120"/>
      <c r="D107" s="120"/>
      <c r="E107" s="120"/>
      <c r="F107" s="120"/>
      <c r="G107" s="120"/>
      <c r="H107" s="120"/>
      <c r="I107" s="120"/>
      <c r="J107" s="120"/>
      <c r="K107" s="120"/>
      <c r="L107" s="120"/>
    </row>
    <row r="108" spans="1:12">
      <c r="A108" s="32"/>
      <c r="B108" s="120"/>
      <c r="C108" s="120"/>
      <c r="D108" s="120"/>
      <c r="E108" s="120"/>
      <c r="F108" s="120"/>
      <c r="G108" s="120"/>
      <c r="H108" s="120"/>
      <c r="I108" s="120"/>
      <c r="J108" s="120"/>
      <c r="K108" s="120"/>
      <c r="L108" s="120"/>
    </row>
    <row r="109" spans="1:12">
      <c r="A109" s="32"/>
      <c r="B109" s="120"/>
      <c r="C109" s="120"/>
      <c r="D109" s="120"/>
      <c r="E109" s="120"/>
      <c r="F109" s="120"/>
      <c r="G109" s="120"/>
      <c r="H109" s="120"/>
      <c r="I109" s="120"/>
      <c r="J109" s="120"/>
      <c r="K109" s="120"/>
      <c r="L109" s="120"/>
    </row>
    <row r="110" spans="1:12">
      <c r="A110" s="32"/>
      <c r="B110" s="120"/>
      <c r="C110" s="120"/>
      <c r="D110" s="120"/>
      <c r="E110" s="120"/>
      <c r="F110" s="120"/>
      <c r="G110" s="120"/>
      <c r="H110" s="120"/>
      <c r="I110" s="120"/>
      <c r="J110" s="120"/>
      <c r="K110" s="120"/>
      <c r="L110" s="120"/>
    </row>
    <row r="111" spans="1:12">
      <c r="A111" s="32"/>
      <c r="B111" s="120"/>
      <c r="C111" s="120"/>
      <c r="D111" s="120"/>
      <c r="E111" s="120"/>
      <c r="F111" s="120"/>
      <c r="G111" s="120"/>
      <c r="H111" s="120"/>
      <c r="I111" s="120"/>
      <c r="J111" s="120"/>
      <c r="K111" s="120"/>
      <c r="L111" s="120"/>
    </row>
    <row r="112" spans="1:12">
      <c r="A112" s="32"/>
      <c r="B112" s="120"/>
      <c r="C112" s="120"/>
      <c r="D112" s="120"/>
      <c r="E112" s="120"/>
      <c r="F112" s="120"/>
      <c r="G112" s="120"/>
      <c r="H112" s="120"/>
      <c r="I112" s="120"/>
      <c r="J112" s="120"/>
      <c r="K112" s="120"/>
      <c r="L112" s="120"/>
    </row>
    <row r="113" spans="1:12">
      <c r="A113" s="32"/>
      <c r="B113" s="120"/>
      <c r="C113" s="120"/>
      <c r="D113" s="120"/>
      <c r="E113" s="120"/>
      <c r="F113" s="120"/>
      <c r="G113" s="120"/>
      <c r="H113" s="120"/>
      <c r="I113" s="120"/>
      <c r="J113" s="120"/>
      <c r="K113" s="120"/>
      <c r="L113" s="120"/>
    </row>
    <row r="114" spans="1:12">
      <c r="A114" s="32"/>
      <c r="B114" s="120"/>
      <c r="C114" s="120"/>
      <c r="D114" s="120"/>
      <c r="E114" s="120"/>
      <c r="F114" s="120"/>
      <c r="G114" s="120"/>
      <c r="H114" s="120"/>
      <c r="I114" s="120"/>
      <c r="J114" s="120"/>
      <c r="K114" s="120"/>
      <c r="L114" s="120"/>
    </row>
    <row r="115" spans="1:12">
      <c r="A115" s="32"/>
      <c r="B115" s="120"/>
      <c r="C115" s="120"/>
      <c r="D115" s="120"/>
      <c r="E115" s="120"/>
      <c r="F115" s="120"/>
      <c r="G115" s="120"/>
      <c r="H115" s="120"/>
      <c r="I115" s="120"/>
      <c r="J115" s="120"/>
      <c r="K115" s="120"/>
      <c r="L115" s="120"/>
    </row>
    <row r="116" spans="1:12">
      <c r="A116" s="32"/>
      <c r="B116" s="120"/>
      <c r="C116" s="120"/>
      <c r="D116" s="120"/>
      <c r="E116" s="120"/>
      <c r="F116" s="120"/>
      <c r="G116" s="120"/>
      <c r="H116" s="120"/>
      <c r="I116" s="120"/>
      <c r="J116" s="120"/>
      <c r="K116" s="120"/>
      <c r="L116" s="120"/>
    </row>
    <row r="117" spans="1:12">
      <c r="A117" s="32"/>
      <c r="B117" s="120"/>
      <c r="C117" s="120"/>
      <c r="D117" s="120"/>
      <c r="E117" s="120"/>
      <c r="F117" s="120"/>
      <c r="G117" s="120"/>
      <c r="H117" s="120"/>
      <c r="I117" s="120"/>
      <c r="J117" s="120"/>
      <c r="K117" s="120"/>
      <c r="L117" s="120"/>
    </row>
    <row r="118" spans="1:12">
      <c r="A118" s="32"/>
      <c r="B118" s="120"/>
      <c r="C118" s="120"/>
      <c r="D118" s="120"/>
      <c r="E118" s="120"/>
      <c r="F118" s="120"/>
      <c r="G118" s="120"/>
      <c r="H118" s="120"/>
      <c r="I118" s="120"/>
      <c r="J118" s="120"/>
      <c r="K118" s="120"/>
      <c r="L118" s="120"/>
    </row>
    <row r="119" spans="1:12">
      <c r="A119" s="32"/>
      <c r="B119" s="120"/>
      <c r="C119" s="120"/>
      <c r="D119" s="120"/>
      <c r="E119" s="120"/>
      <c r="F119" s="120"/>
      <c r="G119" s="120"/>
      <c r="H119" s="120"/>
      <c r="I119" s="120"/>
      <c r="J119" s="120"/>
      <c r="K119" s="120"/>
      <c r="L119" s="120"/>
    </row>
    <row r="120" spans="1:12">
      <c r="A120" s="32"/>
      <c r="B120" s="120"/>
      <c r="C120" s="120"/>
      <c r="D120" s="120"/>
      <c r="E120" s="120"/>
      <c r="F120" s="120"/>
      <c r="G120" s="120"/>
      <c r="H120" s="120"/>
      <c r="I120" s="120"/>
      <c r="J120" s="120"/>
      <c r="K120" s="120"/>
      <c r="L120" s="120"/>
    </row>
    <row r="121" spans="1:12">
      <c r="A121" s="32"/>
      <c r="B121" s="120"/>
      <c r="C121" s="120"/>
      <c r="D121" s="120"/>
      <c r="E121" s="120"/>
      <c r="F121" s="120"/>
      <c r="G121" s="120"/>
      <c r="H121" s="120"/>
      <c r="I121" s="120"/>
      <c r="J121" s="120"/>
      <c r="K121" s="120"/>
      <c r="L121" s="120"/>
    </row>
    <row r="122" spans="1:12">
      <c r="A122" s="32"/>
      <c r="B122" s="120"/>
      <c r="C122" s="120"/>
      <c r="D122" s="120"/>
      <c r="E122" s="120"/>
      <c r="F122" s="120"/>
      <c r="G122" s="120"/>
      <c r="H122" s="120"/>
      <c r="I122" s="120"/>
      <c r="J122" s="120"/>
      <c r="K122" s="120"/>
      <c r="L122" s="120"/>
    </row>
    <row r="123" spans="1:12">
      <c r="A123" s="32"/>
      <c r="B123" s="120"/>
      <c r="C123" s="120"/>
      <c r="D123" s="120"/>
      <c r="E123" s="120"/>
      <c r="F123" s="120"/>
      <c r="G123" s="120"/>
      <c r="H123" s="120"/>
      <c r="I123" s="120"/>
      <c r="J123" s="120"/>
      <c r="K123" s="120"/>
      <c r="L123" s="120"/>
    </row>
    <row r="124" spans="1:12">
      <c r="A124" s="32"/>
      <c r="B124" s="120"/>
      <c r="C124" s="120"/>
      <c r="D124" s="120"/>
      <c r="E124" s="120"/>
      <c r="F124" s="120"/>
      <c r="G124" s="120"/>
      <c r="H124" s="120"/>
      <c r="I124" s="120"/>
      <c r="J124" s="120"/>
      <c r="K124" s="120"/>
      <c r="L124" s="120"/>
    </row>
    <row r="125" spans="1:12">
      <c r="A125" s="32"/>
      <c r="B125" s="120"/>
      <c r="C125" s="120"/>
      <c r="D125" s="120"/>
      <c r="E125" s="120"/>
      <c r="F125" s="120"/>
      <c r="G125" s="120"/>
      <c r="H125" s="120"/>
      <c r="I125" s="120"/>
      <c r="J125" s="120"/>
      <c r="K125" s="120"/>
      <c r="L125" s="120"/>
    </row>
    <row r="126" spans="1:12">
      <c r="A126" s="32"/>
      <c r="B126" s="120"/>
      <c r="C126" s="120"/>
      <c r="D126" s="120"/>
      <c r="E126" s="120"/>
      <c r="F126" s="120"/>
      <c r="G126" s="120"/>
      <c r="H126" s="120"/>
      <c r="I126" s="120"/>
      <c r="J126" s="120"/>
      <c r="K126" s="120"/>
      <c r="L126" s="120"/>
    </row>
    <row r="127" spans="1:12">
      <c r="A127" s="32"/>
      <c r="B127" s="120"/>
      <c r="C127" s="120"/>
      <c r="D127" s="120"/>
      <c r="E127" s="120"/>
      <c r="F127" s="120"/>
      <c r="G127" s="120"/>
      <c r="H127" s="120"/>
      <c r="I127" s="120"/>
      <c r="J127" s="120"/>
      <c r="K127" s="120"/>
      <c r="L127" s="120"/>
    </row>
    <row r="128" spans="1:12">
      <c r="A128" s="32"/>
      <c r="B128" s="120"/>
      <c r="C128" s="120"/>
      <c r="D128" s="120"/>
      <c r="E128" s="120"/>
      <c r="F128" s="120"/>
      <c r="G128" s="120"/>
      <c r="H128" s="120"/>
      <c r="I128" s="120"/>
      <c r="J128" s="120"/>
      <c r="K128" s="120"/>
      <c r="L128" s="120"/>
    </row>
    <row r="129" spans="1:12">
      <c r="A129" s="32"/>
      <c r="B129" s="120"/>
      <c r="C129" s="120"/>
      <c r="D129" s="120"/>
      <c r="E129" s="120"/>
      <c r="F129" s="120"/>
      <c r="G129" s="120"/>
      <c r="H129" s="120"/>
      <c r="I129" s="120"/>
      <c r="J129" s="120"/>
      <c r="K129" s="120"/>
      <c r="L129" s="120"/>
    </row>
    <row r="130" spans="1:12">
      <c r="A130" s="32"/>
      <c r="B130" s="120"/>
      <c r="C130" s="120"/>
      <c r="D130" s="120"/>
      <c r="E130" s="120"/>
      <c r="F130" s="120"/>
      <c r="G130" s="120"/>
      <c r="H130" s="120"/>
      <c r="I130" s="120"/>
      <c r="J130" s="120"/>
      <c r="K130" s="120"/>
      <c r="L130" s="120"/>
    </row>
    <row r="131" spans="1:12">
      <c r="A131" s="32"/>
      <c r="B131" s="120"/>
      <c r="C131" s="120"/>
      <c r="D131" s="120"/>
      <c r="E131" s="120"/>
      <c r="F131" s="120"/>
      <c r="G131" s="120"/>
      <c r="H131" s="120"/>
      <c r="I131" s="120"/>
      <c r="J131" s="120"/>
      <c r="K131" s="120"/>
      <c r="L131" s="120"/>
    </row>
    <row r="132" spans="1:12">
      <c r="A132" s="32"/>
      <c r="B132" s="120"/>
      <c r="C132" s="120"/>
      <c r="D132" s="120"/>
      <c r="E132" s="120"/>
      <c r="F132" s="120"/>
      <c r="G132" s="120"/>
      <c r="H132" s="120"/>
      <c r="I132" s="120"/>
      <c r="J132" s="120"/>
      <c r="K132" s="120"/>
      <c r="L132" s="120"/>
    </row>
    <row r="133" spans="1:12">
      <c r="A133" s="32"/>
      <c r="B133" s="120"/>
      <c r="C133" s="120"/>
      <c r="D133" s="120"/>
      <c r="E133" s="120"/>
      <c r="F133" s="120"/>
      <c r="G133" s="120"/>
      <c r="H133" s="120"/>
      <c r="I133" s="120"/>
      <c r="J133" s="120"/>
      <c r="K133" s="120"/>
      <c r="L133" s="120"/>
    </row>
    <row r="134" spans="1:12">
      <c r="A134" s="32"/>
      <c r="B134" s="120"/>
      <c r="C134" s="120"/>
      <c r="D134" s="120"/>
      <c r="E134" s="120"/>
      <c r="F134" s="120"/>
      <c r="G134" s="120"/>
      <c r="H134" s="120"/>
      <c r="I134" s="120"/>
      <c r="J134" s="120"/>
      <c r="K134" s="120"/>
      <c r="L134" s="120"/>
    </row>
    <row r="135" spans="1:12">
      <c r="A135" s="32"/>
      <c r="B135" s="120"/>
      <c r="C135" s="120"/>
      <c r="D135" s="120"/>
      <c r="E135" s="120"/>
      <c r="F135" s="120"/>
      <c r="G135" s="120"/>
      <c r="H135" s="120"/>
      <c r="I135" s="120"/>
      <c r="J135" s="120"/>
      <c r="K135" s="120"/>
      <c r="L135" s="120"/>
    </row>
    <row r="136" spans="1:12">
      <c r="A136" s="32"/>
      <c r="B136" s="120"/>
      <c r="C136" s="120"/>
      <c r="D136" s="120"/>
      <c r="E136" s="120"/>
      <c r="F136" s="120"/>
      <c r="G136" s="120"/>
      <c r="H136" s="120"/>
      <c r="I136" s="120"/>
      <c r="J136" s="120"/>
      <c r="K136" s="120"/>
      <c r="L136" s="120"/>
    </row>
    <row r="137" spans="1:12">
      <c r="A137" s="32"/>
      <c r="B137" s="120"/>
      <c r="C137" s="120"/>
      <c r="D137" s="120"/>
      <c r="E137" s="120"/>
      <c r="F137" s="120"/>
      <c r="G137" s="120"/>
      <c r="H137" s="120"/>
      <c r="I137" s="120"/>
      <c r="J137" s="120"/>
      <c r="K137" s="120"/>
      <c r="L137" s="120"/>
    </row>
    <row r="138" spans="1:12">
      <c r="A138" s="32"/>
      <c r="B138" s="120"/>
      <c r="C138" s="120"/>
      <c r="D138" s="120"/>
      <c r="E138" s="120"/>
      <c r="F138" s="120"/>
      <c r="G138" s="120"/>
      <c r="H138" s="120"/>
      <c r="I138" s="120"/>
      <c r="J138" s="120"/>
      <c r="K138" s="120"/>
      <c r="L138" s="120"/>
    </row>
    <row r="139" spans="1:12">
      <c r="A139" s="32"/>
      <c r="B139" s="120"/>
      <c r="C139" s="120"/>
      <c r="D139" s="120"/>
      <c r="E139" s="120"/>
      <c r="F139" s="120"/>
      <c r="G139" s="120"/>
      <c r="H139" s="120"/>
      <c r="I139" s="120"/>
      <c r="J139" s="120"/>
      <c r="K139" s="120"/>
      <c r="L139" s="120"/>
    </row>
    <row r="140" spans="1:12">
      <c r="A140" s="32"/>
      <c r="B140" s="120"/>
      <c r="C140" s="120"/>
      <c r="D140" s="120"/>
      <c r="E140" s="120"/>
      <c r="F140" s="120"/>
      <c r="G140" s="120"/>
      <c r="H140" s="120"/>
      <c r="I140" s="120"/>
      <c r="J140" s="120"/>
      <c r="K140" s="120"/>
      <c r="L140" s="120"/>
    </row>
    <row r="141" spans="1:12">
      <c r="A141" s="32"/>
      <c r="B141" s="120"/>
      <c r="C141" s="120"/>
      <c r="D141" s="120"/>
      <c r="E141" s="120"/>
      <c r="F141" s="120"/>
      <c r="G141" s="120"/>
      <c r="H141" s="120"/>
      <c r="I141" s="120"/>
      <c r="J141" s="120"/>
      <c r="K141" s="120"/>
      <c r="L141" s="120"/>
    </row>
    <row r="142" spans="1:12">
      <c r="A142" s="32"/>
      <c r="B142" s="120"/>
      <c r="C142" s="120"/>
      <c r="D142" s="120"/>
      <c r="E142" s="120"/>
      <c r="F142" s="120"/>
      <c r="G142" s="120"/>
      <c r="H142" s="120"/>
      <c r="I142" s="120"/>
      <c r="J142" s="120"/>
      <c r="K142" s="120"/>
      <c r="L142" s="120"/>
    </row>
    <row r="143" spans="1:12">
      <c r="A143" s="32"/>
      <c r="B143" s="120"/>
      <c r="C143" s="120"/>
      <c r="D143" s="120"/>
      <c r="E143" s="120"/>
      <c r="F143" s="120"/>
      <c r="G143" s="120"/>
      <c r="H143" s="120"/>
      <c r="I143" s="120"/>
      <c r="J143" s="120"/>
      <c r="K143" s="120"/>
      <c r="L143" s="120"/>
    </row>
    <row r="144" spans="1:12">
      <c r="A144" s="32"/>
      <c r="B144" s="120"/>
      <c r="C144" s="120"/>
      <c r="D144" s="120"/>
      <c r="E144" s="120"/>
      <c r="F144" s="120"/>
      <c r="G144" s="120"/>
      <c r="H144" s="120"/>
      <c r="I144" s="120"/>
      <c r="J144" s="120"/>
      <c r="K144" s="120"/>
      <c r="L144" s="120"/>
    </row>
    <row r="145" spans="1:12">
      <c r="A145" s="32"/>
      <c r="B145" s="120"/>
      <c r="C145" s="120"/>
      <c r="D145" s="120"/>
      <c r="E145" s="120"/>
      <c r="F145" s="120"/>
      <c r="G145" s="120"/>
      <c r="H145" s="120"/>
      <c r="I145" s="120"/>
      <c r="J145" s="120"/>
      <c r="K145" s="120"/>
      <c r="L145" s="120"/>
    </row>
    <row r="146" spans="1:12">
      <c r="A146" s="32"/>
      <c r="B146" s="120"/>
      <c r="C146" s="120"/>
      <c r="D146" s="120"/>
      <c r="E146" s="120"/>
      <c r="F146" s="120"/>
      <c r="G146" s="120"/>
      <c r="H146" s="120"/>
      <c r="I146" s="120"/>
      <c r="J146" s="120"/>
      <c r="K146" s="120"/>
      <c r="L146" s="120"/>
    </row>
    <row r="147" spans="1:12">
      <c r="A147" s="32"/>
      <c r="B147" s="120"/>
      <c r="C147" s="120"/>
      <c r="D147" s="120"/>
      <c r="E147" s="120"/>
      <c r="F147" s="120"/>
      <c r="G147" s="120"/>
      <c r="H147" s="120"/>
      <c r="I147" s="120"/>
      <c r="J147" s="120"/>
      <c r="K147" s="120"/>
      <c r="L147" s="120"/>
    </row>
    <row r="148" spans="1:12">
      <c r="A148" s="32"/>
      <c r="B148" s="120"/>
      <c r="C148" s="120"/>
      <c r="D148" s="120"/>
      <c r="E148" s="120"/>
      <c r="F148" s="120"/>
      <c r="G148" s="120"/>
      <c r="H148" s="120"/>
      <c r="I148" s="120"/>
      <c r="J148" s="120"/>
      <c r="K148" s="120"/>
      <c r="L148" s="120"/>
    </row>
    <row r="149" spans="1:12">
      <c r="A149" s="32"/>
      <c r="B149" s="120"/>
      <c r="C149" s="120"/>
      <c r="D149" s="120"/>
      <c r="E149" s="120"/>
      <c r="F149" s="120"/>
      <c r="G149" s="120"/>
      <c r="H149" s="120"/>
      <c r="I149" s="120"/>
      <c r="J149" s="120"/>
      <c r="K149" s="120"/>
      <c r="L149" s="120"/>
    </row>
    <row r="150" spans="1:12">
      <c r="A150" s="32"/>
      <c r="B150" s="120"/>
      <c r="C150" s="120"/>
      <c r="D150" s="120"/>
      <c r="E150" s="120"/>
      <c r="F150" s="120"/>
      <c r="G150" s="120"/>
      <c r="H150" s="120"/>
      <c r="I150" s="120"/>
      <c r="J150" s="120"/>
      <c r="K150" s="120"/>
      <c r="L150" s="120"/>
    </row>
    <row r="151" spans="1:12">
      <c r="A151" s="32"/>
      <c r="B151" s="120"/>
      <c r="C151" s="120"/>
      <c r="D151" s="120"/>
      <c r="E151" s="120"/>
      <c r="F151" s="120"/>
      <c r="G151" s="120"/>
      <c r="H151" s="120"/>
      <c r="I151" s="120"/>
      <c r="J151" s="120"/>
      <c r="K151" s="120"/>
      <c r="L151" s="120"/>
    </row>
    <row r="152" spans="1:12">
      <c r="A152" s="32"/>
      <c r="B152" s="120"/>
      <c r="C152" s="120"/>
      <c r="D152" s="120"/>
      <c r="E152" s="120"/>
      <c r="F152" s="120"/>
      <c r="G152" s="120"/>
      <c r="H152" s="120"/>
      <c r="I152" s="120"/>
      <c r="J152" s="120"/>
      <c r="K152" s="120"/>
      <c r="L152" s="120"/>
    </row>
    <row r="153" spans="1:12">
      <c r="A153" s="32"/>
      <c r="B153" s="120"/>
      <c r="C153" s="120"/>
      <c r="D153" s="120"/>
      <c r="E153" s="120"/>
      <c r="F153" s="120"/>
      <c r="G153" s="120"/>
      <c r="H153" s="120"/>
      <c r="I153" s="120"/>
      <c r="J153" s="120"/>
      <c r="K153" s="120"/>
      <c r="L153" s="120"/>
    </row>
    <row r="154" spans="1:12">
      <c r="A154" s="32"/>
      <c r="B154" s="120"/>
      <c r="C154" s="120"/>
      <c r="D154" s="120"/>
      <c r="E154" s="120"/>
      <c r="F154" s="120"/>
      <c r="G154" s="120"/>
      <c r="H154" s="120"/>
      <c r="I154" s="120"/>
      <c r="J154" s="120"/>
      <c r="K154" s="120"/>
      <c r="L154" s="120"/>
    </row>
    <row r="155" spans="1:12">
      <c r="A155" s="32"/>
      <c r="B155" s="120"/>
      <c r="C155" s="120"/>
      <c r="D155" s="120"/>
      <c r="E155" s="120"/>
      <c r="F155" s="120"/>
      <c r="G155" s="120"/>
      <c r="H155" s="120"/>
      <c r="I155" s="120"/>
      <c r="J155" s="120"/>
      <c r="K155" s="120"/>
      <c r="L155" s="120"/>
    </row>
    <row r="156" spans="1:12">
      <c r="A156" s="32"/>
      <c r="B156" s="120"/>
      <c r="C156" s="120"/>
      <c r="D156" s="120"/>
      <c r="E156" s="120"/>
      <c r="F156" s="120"/>
      <c r="G156" s="120"/>
      <c r="H156" s="120"/>
      <c r="I156" s="120"/>
      <c r="J156" s="120"/>
      <c r="K156" s="120"/>
      <c r="L156" s="120"/>
    </row>
    <row r="157" spans="1:12">
      <c r="A157" s="32"/>
      <c r="B157" s="120"/>
      <c r="C157" s="120"/>
      <c r="D157" s="120"/>
      <c r="E157" s="120"/>
      <c r="F157" s="120"/>
      <c r="G157" s="120"/>
      <c r="H157" s="120"/>
      <c r="I157" s="120"/>
      <c r="J157" s="120"/>
      <c r="K157" s="120"/>
      <c r="L157" s="120"/>
    </row>
    <row r="158" spans="1:12">
      <c r="A158" s="32"/>
      <c r="B158" s="120"/>
      <c r="C158" s="120"/>
      <c r="D158" s="120"/>
      <c r="E158" s="120"/>
      <c r="F158" s="120"/>
      <c r="G158" s="120"/>
      <c r="H158" s="120"/>
      <c r="I158" s="120"/>
      <c r="J158" s="120"/>
      <c r="K158" s="120"/>
      <c r="L158" s="120"/>
    </row>
    <row r="159" spans="1:12">
      <c r="A159" s="32"/>
      <c r="B159" s="120"/>
      <c r="C159" s="120"/>
      <c r="D159" s="120"/>
      <c r="E159" s="120"/>
      <c r="F159" s="120"/>
      <c r="G159" s="120"/>
      <c r="H159" s="120"/>
      <c r="I159" s="120"/>
      <c r="J159" s="120"/>
      <c r="K159" s="120"/>
      <c r="L159" s="120"/>
    </row>
    <row r="160" spans="1:12">
      <c r="A160" s="32"/>
      <c r="B160" s="120"/>
      <c r="C160" s="120"/>
      <c r="D160" s="120"/>
      <c r="E160" s="120"/>
      <c r="F160" s="120"/>
      <c r="G160" s="120"/>
      <c r="H160" s="120"/>
      <c r="I160" s="120"/>
      <c r="J160" s="120"/>
      <c r="K160" s="120"/>
      <c r="L160" s="120"/>
    </row>
    <row r="161" spans="1:12">
      <c r="A161" s="32"/>
      <c r="B161" s="120"/>
      <c r="C161" s="120"/>
      <c r="D161" s="120"/>
      <c r="E161" s="120"/>
      <c r="F161" s="120"/>
      <c r="G161" s="120"/>
      <c r="H161" s="120"/>
      <c r="I161" s="120"/>
      <c r="J161" s="120"/>
      <c r="K161" s="120"/>
      <c r="L161" s="120"/>
    </row>
    <row r="162" spans="1:12">
      <c r="A162" s="32"/>
      <c r="B162" s="120"/>
      <c r="C162" s="120"/>
      <c r="D162" s="120"/>
      <c r="E162" s="120"/>
      <c r="F162" s="120"/>
      <c r="G162" s="120"/>
      <c r="H162" s="120"/>
      <c r="I162" s="120"/>
      <c r="J162" s="120"/>
      <c r="K162" s="120"/>
      <c r="L162" s="120"/>
    </row>
    <row r="163" spans="1:12">
      <c r="A163" s="32"/>
      <c r="B163" s="120"/>
      <c r="C163" s="120"/>
      <c r="D163" s="120"/>
      <c r="E163" s="120"/>
      <c r="F163" s="120"/>
      <c r="G163" s="120"/>
      <c r="H163" s="120"/>
      <c r="I163" s="120"/>
      <c r="J163" s="120"/>
      <c r="K163" s="120"/>
      <c r="L163" s="120"/>
    </row>
    <row r="164" spans="1:12">
      <c r="A164" s="32"/>
      <c r="B164" s="120"/>
      <c r="C164" s="120"/>
      <c r="D164" s="120"/>
      <c r="E164" s="120"/>
      <c r="F164" s="120"/>
      <c r="G164" s="120"/>
      <c r="H164" s="120"/>
      <c r="I164" s="120"/>
      <c r="J164" s="120"/>
      <c r="K164" s="120"/>
      <c r="L164" s="120"/>
    </row>
    <row r="165" spans="1:12">
      <c r="A165" s="32"/>
      <c r="B165" s="120"/>
      <c r="C165" s="120"/>
      <c r="D165" s="120"/>
      <c r="E165" s="120"/>
      <c r="F165" s="120"/>
      <c r="G165" s="120"/>
      <c r="H165" s="120"/>
      <c r="I165" s="120"/>
      <c r="J165" s="120"/>
      <c r="K165" s="120"/>
      <c r="L165" s="120"/>
    </row>
    <row r="166" spans="1:12">
      <c r="A166" s="32"/>
      <c r="B166" s="120"/>
      <c r="C166" s="120"/>
      <c r="D166" s="120"/>
      <c r="E166" s="120"/>
      <c r="F166" s="120"/>
      <c r="G166" s="120"/>
      <c r="H166" s="120"/>
      <c r="I166" s="120"/>
      <c r="J166" s="120"/>
      <c r="K166" s="120"/>
      <c r="L166" s="120"/>
    </row>
    <row r="167" spans="1:12">
      <c r="A167" s="32"/>
      <c r="B167" s="120"/>
      <c r="C167" s="120"/>
      <c r="D167" s="120"/>
      <c r="E167" s="120"/>
      <c r="F167" s="120"/>
      <c r="G167" s="120"/>
      <c r="H167" s="120"/>
      <c r="I167" s="120"/>
      <c r="J167" s="120"/>
      <c r="K167" s="120"/>
      <c r="L167" s="120"/>
    </row>
    <row r="168" spans="1:12">
      <c r="A168" s="32"/>
      <c r="B168" s="120"/>
      <c r="C168" s="120"/>
      <c r="D168" s="120"/>
      <c r="E168" s="120"/>
      <c r="F168" s="120"/>
      <c r="G168" s="120"/>
      <c r="H168" s="120"/>
      <c r="I168" s="120"/>
      <c r="J168" s="120"/>
      <c r="K168" s="120"/>
      <c r="L168" s="120"/>
    </row>
    <row r="169" spans="1:12">
      <c r="A169" s="32"/>
      <c r="B169" s="120"/>
      <c r="C169" s="120"/>
      <c r="D169" s="120"/>
      <c r="E169" s="120"/>
      <c r="F169" s="120"/>
      <c r="G169" s="120"/>
      <c r="H169" s="120"/>
      <c r="I169" s="120"/>
      <c r="J169" s="120"/>
      <c r="K169" s="120"/>
      <c r="L169" s="120"/>
    </row>
    <row r="170" spans="1:12">
      <c r="A170" s="32"/>
      <c r="B170" s="120"/>
      <c r="C170" s="120"/>
      <c r="D170" s="120"/>
      <c r="E170" s="120"/>
      <c r="F170" s="120"/>
      <c r="G170" s="120"/>
      <c r="H170" s="120"/>
      <c r="I170" s="120"/>
      <c r="J170" s="120"/>
      <c r="K170" s="120"/>
      <c r="L170" s="120"/>
    </row>
    <row r="171" spans="1:12">
      <c r="A171" s="32"/>
      <c r="B171" s="120"/>
      <c r="C171" s="120"/>
      <c r="D171" s="120"/>
      <c r="E171" s="120"/>
      <c r="F171" s="120"/>
      <c r="G171" s="120"/>
      <c r="H171" s="120"/>
      <c r="I171" s="120"/>
      <c r="J171" s="120"/>
      <c r="K171" s="120"/>
      <c r="L171" s="120"/>
    </row>
    <row r="172" spans="1:12">
      <c r="A172" s="32"/>
      <c r="B172" s="120"/>
      <c r="C172" s="120"/>
      <c r="D172" s="120"/>
      <c r="E172" s="120"/>
      <c r="F172" s="120"/>
      <c r="G172" s="120"/>
      <c r="H172" s="120"/>
      <c r="I172" s="120"/>
      <c r="J172" s="120"/>
      <c r="K172" s="120"/>
      <c r="L172" s="120"/>
    </row>
    <row r="173" spans="1:12">
      <c r="A173" s="32"/>
      <c r="B173" s="120"/>
      <c r="C173" s="120"/>
      <c r="D173" s="120"/>
      <c r="E173" s="120"/>
      <c r="F173" s="120"/>
      <c r="G173" s="120"/>
      <c r="H173" s="120"/>
      <c r="I173" s="120"/>
      <c r="J173" s="120"/>
      <c r="K173" s="120"/>
      <c r="L173" s="120"/>
    </row>
    <row r="174" spans="1:12">
      <c r="A174" s="32"/>
      <c r="B174" s="120"/>
      <c r="C174" s="120"/>
      <c r="D174" s="120"/>
      <c r="E174" s="120"/>
      <c r="F174" s="120"/>
      <c r="G174" s="120"/>
      <c r="H174" s="120"/>
      <c r="I174" s="120"/>
      <c r="J174" s="120"/>
      <c r="K174" s="120"/>
      <c r="L174" s="120"/>
    </row>
    <row r="175" spans="1:12">
      <c r="A175" s="32"/>
      <c r="B175" s="120"/>
      <c r="C175" s="120"/>
      <c r="D175" s="120"/>
      <c r="E175" s="120"/>
      <c r="F175" s="120"/>
      <c r="G175" s="120"/>
      <c r="H175" s="120"/>
      <c r="I175" s="120"/>
      <c r="J175" s="120"/>
      <c r="K175" s="120"/>
      <c r="L175" s="120"/>
    </row>
    <row r="176" spans="1:12">
      <c r="A176" s="32"/>
      <c r="B176" s="120"/>
      <c r="C176" s="120"/>
      <c r="D176" s="120"/>
      <c r="E176" s="120"/>
      <c r="F176" s="120"/>
      <c r="G176" s="120"/>
      <c r="H176" s="120"/>
      <c r="I176" s="120"/>
      <c r="J176" s="120"/>
      <c r="K176" s="120"/>
      <c r="L176" s="120"/>
    </row>
    <row r="177" spans="1:12">
      <c r="A177" s="32"/>
      <c r="B177" s="120"/>
      <c r="C177" s="120"/>
      <c r="D177" s="120"/>
      <c r="E177" s="120"/>
      <c r="F177" s="120"/>
      <c r="G177" s="120"/>
      <c r="H177" s="120"/>
      <c r="I177" s="120"/>
      <c r="J177" s="120"/>
      <c r="K177" s="120"/>
      <c r="L177" s="120"/>
    </row>
    <row r="178" spans="1:12">
      <c r="A178" s="32"/>
      <c r="B178" s="120"/>
      <c r="C178" s="120"/>
      <c r="D178" s="120"/>
      <c r="E178" s="120"/>
      <c r="F178" s="120"/>
      <c r="G178" s="120"/>
      <c r="H178" s="120"/>
      <c r="I178" s="120"/>
      <c r="J178" s="120"/>
      <c r="K178" s="120"/>
      <c r="L178" s="120"/>
    </row>
    <row r="179" spans="1:12">
      <c r="A179" s="32"/>
      <c r="B179" s="120"/>
      <c r="C179" s="120"/>
      <c r="D179" s="120"/>
      <c r="E179" s="120"/>
      <c r="F179" s="120"/>
      <c r="G179" s="120"/>
      <c r="H179" s="120"/>
      <c r="I179" s="120"/>
      <c r="J179" s="120"/>
      <c r="K179" s="120"/>
      <c r="L179" s="120"/>
    </row>
    <row r="180" spans="1:12">
      <c r="A180" s="32"/>
      <c r="B180" s="120"/>
      <c r="C180" s="120"/>
      <c r="D180" s="120"/>
      <c r="E180" s="120"/>
      <c r="F180" s="120"/>
      <c r="G180" s="120"/>
      <c r="H180" s="120"/>
      <c r="I180" s="120"/>
      <c r="J180" s="120"/>
      <c r="K180" s="120"/>
      <c r="L180" s="120"/>
    </row>
    <row r="181" spans="1:12">
      <c r="A181" s="32"/>
      <c r="B181" s="120"/>
      <c r="C181" s="120"/>
      <c r="D181" s="120"/>
      <c r="E181" s="120"/>
      <c r="F181" s="120"/>
      <c r="G181" s="120"/>
      <c r="H181" s="120"/>
      <c r="I181" s="120"/>
      <c r="J181" s="120"/>
      <c r="K181" s="120"/>
      <c r="L181" s="120"/>
    </row>
    <row r="182" spans="1:12">
      <c r="A182" s="32"/>
      <c r="B182" s="120"/>
      <c r="C182" s="120"/>
      <c r="D182" s="120"/>
      <c r="E182" s="120"/>
      <c r="F182" s="120"/>
      <c r="G182" s="120"/>
      <c r="H182" s="120"/>
      <c r="I182" s="120"/>
      <c r="J182" s="120"/>
      <c r="K182" s="120"/>
      <c r="L182" s="120"/>
    </row>
    <row r="183" spans="1:12">
      <c r="A183" s="32"/>
      <c r="B183" s="120"/>
      <c r="C183" s="120"/>
      <c r="D183" s="120"/>
      <c r="E183" s="120"/>
      <c r="F183" s="120"/>
      <c r="G183" s="120"/>
      <c r="H183" s="120"/>
      <c r="I183" s="120"/>
      <c r="J183" s="120"/>
      <c r="K183" s="120"/>
      <c r="L183" s="120"/>
    </row>
    <row r="184" spans="1:12">
      <c r="A184" s="32"/>
      <c r="B184" s="120"/>
      <c r="C184" s="120"/>
      <c r="D184" s="120"/>
      <c r="E184" s="120"/>
      <c r="F184" s="120"/>
      <c r="G184" s="120"/>
      <c r="H184" s="120"/>
      <c r="I184" s="120"/>
      <c r="J184" s="120"/>
      <c r="K184" s="120"/>
      <c r="L184" s="120"/>
    </row>
    <row r="185" spans="1:12">
      <c r="A185" s="32"/>
      <c r="B185" s="120"/>
      <c r="C185" s="120"/>
      <c r="D185" s="120"/>
      <c r="E185" s="120"/>
      <c r="F185" s="120"/>
      <c r="G185" s="120"/>
      <c r="H185" s="120"/>
      <c r="I185" s="120"/>
      <c r="J185" s="120"/>
      <c r="K185" s="120"/>
      <c r="L185" s="120"/>
    </row>
    <row r="186" spans="1:12">
      <c r="A186" s="32"/>
      <c r="B186" s="120"/>
      <c r="C186" s="120"/>
      <c r="D186" s="120"/>
      <c r="E186" s="120"/>
      <c r="F186" s="120"/>
      <c r="G186" s="120"/>
      <c r="H186" s="120"/>
      <c r="I186" s="120"/>
      <c r="J186" s="120"/>
      <c r="K186" s="120"/>
      <c r="L186" s="120"/>
    </row>
    <row r="187" spans="1:12">
      <c r="A187" s="32"/>
      <c r="B187" s="120"/>
      <c r="C187" s="120"/>
      <c r="D187" s="120"/>
      <c r="E187" s="120"/>
      <c r="F187" s="120"/>
      <c r="G187" s="120"/>
      <c r="H187" s="120"/>
      <c r="I187" s="120"/>
      <c r="J187" s="120"/>
      <c r="K187" s="120"/>
      <c r="L187" s="120"/>
    </row>
    <row r="188" spans="1:12">
      <c r="A188" s="32"/>
      <c r="B188" s="120"/>
      <c r="C188" s="120"/>
      <c r="D188" s="120"/>
      <c r="E188" s="120"/>
      <c r="F188" s="120"/>
      <c r="G188" s="120"/>
      <c r="H188" s="120"/>
      <c r="I188" s="120"/>
      <c r="J188" s="120"/>
      <c r="K188" s="120"/>
      <c r="L188" s="120"/>
    </row>
    <row r="189" spans="1:12">
      <c r="A189" s="32"/>
      <c r="B189" s="120"/>
      <c r="C189" s="120"/>
      <c r="D189" s="120"/>
      <c r="E189" s="120"/>
      <c r="F189" s="120"/>
      <c r="G189" s="120"/>
      <c r="H189" s="120"/>
      <c r="I189" s="120"/>
      <c r="J189" s="120"/>
      <c r="K189" s="120"/>
      <c r="L189" s="120"/>
    </row>
    <row r="190" spans="1:12">
      <c r="A190" s="32"/>
      <c r="B190" s="120"/>
      <c r="C190" s="120"/>
      <c r="D190" s="120"/>
      <c r="E190" s="120"/>
      <c r="F190" s="120"/>
      <c r="G190" s="120"/>
      <c r="H190" s="120"/>
      <c r="I190" s="120"/>
      <c r="J190" s="120"/>
      <c r="K190" s="120"/>
      <c r="L190" s="120"/>
    </row>
    <row r="191" spans="1:12">
      <c r="A191" s="32"/>
      <c r="B191" s="120"/>
      <c r="C191" s="120"/>
      <c r="D191" s="120"/>
      <c r="E191" s="120"/>
      <c r="F191" s="120"/>
      <c r="G191" s="120"/>
      <c r="H191" s="120"/>
      <c r="I191" s="120"/>
      <c r="J191" s="120"/>
      <c r="K191" s="120"/>
      <c r="L191" s="120"/>
    </row>
    <row r="192" spans="1:12">
      <c r="A192" s="32"/>
      <c r="B192" s="120"/>
      <c r="C192" s="120"/>
      <c r="D192" s="120"/>
      <c r="E192" s="120"/>
      <c r="F192" s="120"/>
      <c r="G192" s="120"/>
      <c r="H192" s="120"/>
      <c r="I192" s="120"/>
      <c r="J192" s="120"/>
      <c r="K192" s="120"/>
      <c r="L192" s="120"/>
    </row>
    <row r="193" spans="1:12">
      <c r="A193" s="32"/>
      <c r="B193" s="120"/>
      <c r="C193" s="120"/>
      <c r="D193" s="120"/>
      <c r="E193" s="120"/>
      <c r="F193" s="120"/>
      <c r="G193" s="120"/>
      <c r="H193" s="120"/>
      <c r="I193" s="120"/>
      <c r="J193" s="120"/>
      <c r="K193" s="120"/>
      <c r="L193" s="120"/>
    </row>
    <row r="194" spans="1:12">
      <c r="A194" s="32"/>
      <c r="B194" s="120"/>
      <c r="C194" s="120"/>
      <c r="D194" s="120"/>
      <c r="E194" s="120"/>
      <c r="F194" s="120"/>
      <c r="G194" s="120"/>
      <c r="H194" s="120"/>
      <c r="I194" s="120"/>
      <c r="J194" s="120"/>
      <c r="K194" s="120"/>
      <c r="L194" s="120"/>
    </row>
    <row r="195" spans="1:12">
      <c r="A195" s="32"/>
      <c r="B195" s="120"/>
      <c r="C195" s="120"/>
      <c r="D195" s="120"/>
      <c r="E195" s="120"/>
      <c r="F195" s="120"/>
      <c r="G195" s="120"/>
      <c r="H195" s="120"/>
      <c r="I195" s="120"/>
      <c r="J195" s="120"/>
      <c r="K195" s="120"/>
      <c r="L195" s="120"/>
    </row>
    <row r="196" spans="1:12">
      <c r="A196" s="32"/>
      <c r="B196" s="120"/>
      <c r="C196" s="120"/>
      <c r="D196" s="120"/>
      <c r="E196" s="120"/>
      <c r="F196" s="120"/>
      <c r="G196" s="120"/>
      <c r="H196" s="120"/>
      <c r="I196" s="120"/>
      <c r="J196" s="120"/>
      <c r="K196" s="120"/>
      <c r="L196" s="120"/>
    </row>
    <row r="197" spans="1:12">
      <c r="A197" s="32"/>
      <c r="B197" s="120"/>
      <c r="C197" s="120"/>
      <c r="D197" s="120"/>
      <c r="E197" s="120"/>
      <c r="F197" s="120"/>
      <c r="G197" s="120"/>
      <c r="H197" s="120"/>
      <c r="I197" s="120"/>
      <c r="J197" s="120"/>
      <c r="K197" s="120"/>
      <c r="L197" s="120"/>
    </row>
    <row r="198" spans="1:12">
      <c r="A198" s="32"/>
      <c r="B198" s="120"/>
      <c r="C198" s="120"/>
      <c r="D198" s="120"/>
      <c r="E198" s="120"/>
      <c r="F198" s="120"/>
      <c r="G198" s="120"/>
      <c r="H198" s="120"/>
      <c r="I198" s="120"/>
      <c r="J198" s="120"/>
      <c r="K198" s="120"/>
      <c r="L198" s="120"/>
    </row>
    <row r="199" spans="1:12">
      <c r="A199" s="32"/>
      <c r="B199" s="120"/>
      <c r="C199" s="120"/>
      <c r="D199" s="120"/>
      <c r="E199" s="120"/>
      <c r="F199" s="120"/>
      <c r="G199" s="120"/>
      <c r="H199" s="120"/>
      <c r="I199" s="120"/>
      <c r="J199" s="120"/>
      <c r="K199" s="120"/>
      <c r="L199" s="120"/>
    </row>
    <row r="200" spans="1:12">
      <c r="A200" s="32"/>
      <c r="B200" s="120"/>
      <c r="C200" s="120"/>
      <c r="D200" s="120"/>
      <c r="E200" s="120"/>
      <c r="F200" s="120"/>
      <c r="G200" s="120"/>
      <c r="H200" s="120"/>
      <c r="I200" s="120"/>
      <c r="J200" s="120"/>
      <c r="K200" s="120"/>
      <c r="L200" s="120"/>
    </row>
    <row r="201" spans="1:12">
      <c r="A201" s="32"/>
      <c r="B201" s="120"/>
      <c r="C201" s="120"/>
      <c r="D201" s="120"/>
      <c r="E201" s="120"/>
      <c r="F201" s="120"/>
      <c r="G201" s="120"/>
      <c r="H201" s="120"/>
      <c r="I201" s="120"/>
      <c r="J201" s="120"/>
      <c r="K201" s="120"/>
      <c r="L201" s="120"/>
    </row>
    <row r="202" spans="1:12">
      <c r="A202" s="32"/>
      <c r="B202" s="120"/>
      <c r="C202" s="120"/>
      <c r="D202" s="120"/>
      <c r="E202" s="120"/>
      <c r="F202" s="120"/>
      <c r="G202" s="120"/>
      <c r="H202" s="120"/>
      <c r="I202" s="120"/>
      <c r="J202" s="120"/>
      <c r="K202" s="120"/>
      <c r="L202" s="120"/>
    </row>
    <row r="203" spans="1:12">
      <c r="A203" s="32"/>
      <c r="B203" s="120"/>
      <c r="C203" s="120"/>
      <c r="D203" s="120"/>
      <c r="E203" s="120"/>
      <c r="F203" s="120"/>
      <c r="G203" s="120"/>
      <c r="H203" s="120"/>
      <c r="I203" s="120"/>
      <c r="J203" s="120"/>
      <c r="K203" s="120"/>
      <c r="L203" s="120"/>
    </row>
    <row r="204" spans="1:12">
      <c r="A204" s="32"/>
      <c r="B204" s="120"/>
      <c r="C204" s="120"/>
      <c r="D204" s="120"/>
      <c r="E204" s="120"/>
      <c r="F204" s="120"/>
      <c r="G204" s="120"/>
      <c r="H204" s="120"/>
      <c r="I204" s="120"/>
      <c r="J204" s="120"/>
      <c r="K204" s="120"/>
      <c r="L204" s="120"/>
    </row>
    <row r="205" spans="1:12">
      <c r="A205" s="32"/>
      <c r="B205" s="120"/>
      <c r="C205" s="120"/>
      <c r="D205" s="120"/>
      <c r="E205" s="120"/>
      <c r="F205" s="120"/>
      <c r="G205" s="120"/>
      <c r="H205" s="120"/>
      <c r="I205" s="120"/>
      <c r="J205" s="120"/>
      <c r="K205" s="120"/>
      <c r="L205" s="120"/>
    </row>
    <row r="206" spans="1:12">
      <c r="A206" s="32"/>
      <c r="B206" s="120"/>
      <c r="C206" s="120"/>
      <c r="D206" s="120"/>
      <c r="E206" s="120"/>
      <c r="F206" s="120"/>
      <c r="G206" s="120"/>
      <c r="H206" s="120"/>
      <c r="I206" s="120"/>
      <c r="J206" s="120"/>
      <c r="K206" s="120"/>
      <c r="L206" s="120"/>
    </row>
    <row r="207" spans="1:12">
      <c r="A207" s="32"/>
      <c r="B207" s="120"/>
      <c r="C207" s="120"/>
      <c r="D207" s="120"/>
      <c r="E207" s="120"/>
      <c r="F207" s="120"/>
      <c r="G207" s="120"/>
      <c r="H207" s="120"/>
      <c r="I207" s="120"/>
      <c r="J207" s="120"/>
      <c r="K207" s="120"/>
      <c r="L207" s="120"/>
    </row>
    <row r="208" spans="1:12">
      <c r="A208" s="32"/>
      <c r="B208" s="120"/>
      <c r="C208" s="120"/>
      <c r="D208" s="120"/>
      <c r="E208" s="120"/>
      <c r="F208" s="120"/>
      <c r="G208" s="120"/>
      <c r="H208" s="120"/>
      <c r="I208" s="120"/>
      <c r="J208" s="120"/>
      <c r="K208" s="120"/>
      <c r="L208" s="120"/>
    </row>
    <row r="209" spans="1:12">
      <c r="A209" s="32"/>
      <c r="B209" s="120"/>
      <c r="C209" s="120"/>
      <c r="D209" s="120"/>
      <c r="E209" s="120"/>
      <c r="F209" s="120"/>
      <c r="G209" s="120"/>
      <c r="H209" s="120"/>
      <c r="I209" s="120"/>
      <c r="J209" s="120"/>
      <c r="K209" s="120"/>
      <c r="L209" s="120"/>
    </row>
    <row r="210" spans="1:12">
      <c r="A210" s="32"/>
      <c r="B210" s="120"/>
      <c r="C210" s="120"/>
      <c r="D210" s="120"/>
      <c r="E210" s="120"/>
      <c r="F210" s="120"/>
      <c r="G210" s="120"/>
      <c r="H210" s="120"/>
      <c r="I210" s="120"/>
      <c r="J210" s="120"/>
      <c r="K210" s="120"/>
      <c r="L210" s="120"/>
    </row>
    <row r="211" spans="1:12">
      <c r="A211" s="32"/>
      <c r="B211" s="120"/>
      <c r="C211" s="120"/>
      <c r="D211" s="120"/>
      <c r="E211" s="120"/>
      <c r="F211" s="120"/>
      <c r="G211" s="120"/>
      <c r="H211" s="120"/>
      <c r="I211" s="120"/>
      <c r="J211" s="120"/>
      <c r="K211" s="120"/>
      <c r="L211" s="120"/>
    </row>
    <row r="212" spans="1:12">
      <c r="A212" s="32"/>
      <c r="B212" s="120"/>
      <c r="C212" s="120"/>
      <c r="D212" s="120"/>
      <c r="E212" s="120"/>
      <c r="F212" s="120"/>
      <c r="G212" s="120"/>
      <c r="H212" s="120"/>
      <c r="I212" s="120"/>
      <c r="J212" s="120"/>
      <c r="K212" s="120"/>
      <c r="L212" s="120"/>
    </row>
    <row r="213" spans="1:12">
      <c r="A213" s="32"/>
      <c r="B213" s="120"/>
      <c r="C213" s="120"/>
      <c r="D213" s="120"/>
      <c r="E213" s="120"/>
      <c r="F213" s="120"/>
      <c r="G213" s="120"/>
      <c r="H213" s="120"/>
      <c r="I213" s="120"/>
      <c r="J213" s="120"/>
      <c r="K213" s="120"/>
      <c r="L213" s="120"/>
    </row>
    <row r="214" spans="1:12">
      <c r="A214" s="32"/>
      <c r="B214" s="120"/>
      <c r="C214" s="120"/>
      <c r="D214" s="120"/>
      <c r="E214" s="120"/>
      <c r="F214" s="120"/>
      <c r="G214" s="120"/>
      <c r="H214" s="120"/>
      <c r="I214" s="120"/>
      <c r="J214" s="120"/>
      <c r="K214" s="120"/>
      <c r="L214" s="120"/>
    </row>
    <row r="215" spans="1:12">
      <c r="A215" s="32"/>
      <c r="B215" s="120"/>
      <c r="C215" s="120"/>
      <c r="D215" s="120"/>
      <c r="E215" s="120"/>
      <c r="F215" s="120"/>
      <c r="G215" s="120"/>
      <c r="H215" s="120"/>
      <c r="I215" s="120"/>
      <c r="J215" s="120"/>
      <c r="K215" s="120"/>
      <c r="L215" s="120"/>
    </row>
    <row r="216" spans="1:12">
      <c r="A216" s="32"/>
      <c r="B216" s="120"/>
      <c r="C216" s="120"/>
      <c r="D216" s="120"/>
      <c r="E216" s="120"/>
      <c r="F216" s="120"/>
      <c r="G216" s="120"/>
      <c r="H216" s="120"/>
      <c r="I216" s="120"/>
      <c r="J216" s="120"/>
      <c r="K216" s="120"/>
      <c r="L216" s="120"/>
    </row>
    <row r="217" spans="1:12">
      <c r="A217" s="32"/>
      <c r="B217" s="120"/>
      <c r="C217" s="120"/>
      <c r="D217" s="120"/>
      <c r="E217" s="120"/>
      <c r="F217" s="120"/>
      <c r="G217" s="120"/>
      <c r="H217" s="120"/>
      <c r="I217" s="120"/>
      <c r="J217" s="120"/>
      <c r="K217" s="120"/>
      <c r="L217" s="120"/>
    </row>
    <row r="218" spans="1:12">
      <c r="A218" s="32"/>
      <c r="B218" s="120"/>
      <c r="C218" s="120"/>
      <c r="D218" s="120"/>
      <c r="E218" s="120"/>
      <c r="F218" s="120"/>
      <c r="G218" s="120"/>
      <c r="H218" s="120"/>
      <c r="I218" s="120"/>
      <c r="J218" s="120"/>
      <c r="K218" s="120"/>
      <c r="L218" s="120"/>
    </row>
    <row r="219" spans="1:12">
      <c r="A219" s="32"/>
      <c r="B219" s="120"/>
      <c r="C219" s="120"/>
      <c r="D219" s="120"/>
      <c r="E219" s="120"/>
      <c r="F219" s="120"/>
      <c r="G219" s="120"/>
      <c r="H219" s="120"/>
      <c r="I219" s="120"/>
      <c r="J219" s="120"/>
      <c r="K219" s="120"/>
      <c r="L219" s="120"/>
    </row>
    <row r="220" spans="1:12">
      <c r="A220" s="32"/>
      <c r="B220" s="120"/>
      <c r="C220" s="120"/>
      <c r="D220" s="120"/>
      <c r="E220" s="120"/>
      <c r="F220" s="120"/>
      <c r="G220" s="120"/>
      <c r="H220" s="120"/>
      <c r="I220" s="120"/>
      <c r="J220" s="120"/>
      <c r="K220" s="120"/>
      <c r="L220" s="120"/>
    </row>
    <row r="221" spans="1:12">
      <c r="A221" s="32"/>
      <c r="B221" s="120"/>
      <c r="C221" s="120"/>
      <c r="D221" s="120"/>
      <c r="E221" s="120"/>
      <c r="F221" s="120"/>
      <c r="G221" s="120"/>
      <c r="H221" s="120"/>
      <c r="I221" s="120"/>
      <c r="J221" s="120"/>
      <c r="K221" s="120"/>
      <c r="L221" s="120"/>
    </row>
    <row r="222" spans="1:12">
      <c r="A222" s="32"/>
      <c r="B222" s="120"/>
      <c r="C222" s="120"/>
      <c r="D222" s="120"/>
      <c r="E222" s="120"/>
      <c r="F222" s="120"/>
      <c r="G222" s="120"/>
      <c r="H222" s="120"/>
      <c r="I222" s="120"/>
      <c r="J222" s="120"/>
      <c r="K222" s="120"/>
      <c r="L222" s="120"/>
    </row>
    <row r="223" spans="1:12">
      <c r="A223" s="32"/>
      <c r="B223" s="120"/>
      <c r="C223" s="120"/>
      <c r="D223" s="120"/>
      <c r="E223" s="120"/>
      <c r="F223" s="120"/>
      <c r="G223" s="120"/>
      <c r="H223" s="120"/>
      <c r="I223" s="120"/>
      <c r="J223" s="120"/>
      <c r="K223" s="120"/>
      <c r="L223" s="120"/>
    </row>
    <row r="224" spans="1:12">
      <c r="A224" s="32"/>
      <c r="B224" s="120"/>
      <c r="C224" s="120"/>
      <c r="D224" s="120"/>
      <c r="E224" s="120"/>
      <c r="F224" s="120"/>
      <c r="G224" s="120"/>
      <c r="H224" s="120"/>
      <c r="I224" s="120"/>
      <c r="J224" s="120"/>
      <c r="K224" s="120"/>
      <c r="L224" s="120"/>
    </row>
    <row r="225" spans="1:12">
      <c r="A225" s="32"/>
      <c r="B225" s="120"/>
      <c r="C225" s="120"/>
      <c r="D225" s="120"/>
      <c r="E225" s="120"/>
      <c r="F225" s="120"/>
      <c r="G225" s="120"/>
      <c r="H225" s="120"/>
      <c r="I225" s="120"/>
      <c r="J225" s="120"/>
      <c r="K225" s="120"/>
      <c r="L225" s="120"/>
    </row>
    <row r="226" spans="1:12">
      <c r="A226" s="32"/>
      <c r="B226" s="120"/>
      <c r="C226" s="120"/>
      <c r="D226" s="120"/>
      <c r="E226" s="120"/>
      <c r="F226" s="120"/>
      <c r="G226" s="120"/>
      <c r="H226" s="120"/>
      <c r="I226" s="120"/>
      <c r="J226" s="120"/>
      <c r="K226" s="120"/>
      <c r="L226" s="120"/>
    </row>
    <row r="227" spans="1:12">
      <c r="A227" s="32"/>
      <c r="B227" s="120"/>
      <c r="C227" s="120"/>
      <c r="D227" s="120"/>
      <c r="E227" s="120"/>
      <c r="F227" s="120"/>
      <c r="G227" s="120"/>
      <c r="H227" s="120"/>
      <c r="I227" s="120"/>
      <c r="J227" s="120"/>
      <c r="K227" s="120"/>
      <c r="L227" s="120"/>
    </row>
    <row r="228" spans="1:12">
      <c r="A228" s="32"/>
      <c r="B228" s="120"/>
      <c r="C228" s="120"/>
      <c r="D228" s="120"/>
      <c r="E228" s="120"/>
      <c r="F228" s="120"/>
      <c r="G228" s="120"/>
      <c r="H228" s="120"/>
      <c r="I228" s="120"/>
      <c r="J228" s="120"/>
      <c r="K228" s="120"/>
      <c r="L228" s="120"/>
    </row>
    <row r="229" spans="1:12">
      <c r="A229" s="32"/>
      <c r="B229" s="120"/>
      <c r="C229" s="120"/>
      <c r="D229" s="120"/>
      <c r="E229" s="120"/>
      <c r="F229" s="120"/>
      <c r="G229" s="120"/>
      <c r="H229" s="120"/>
      <c r="I229" s="120"/>
      <c r="J229" s="120"/>
      <c r="K229" s="120"/>
      <c r="L229" s="120"/>
    </row>
    <row r="230" spans="1:12">
      <c r="A230" s="32"/>
      <c r="B230" s="120"/>
      <c r="C230" s="120"/>
      <c r="D230" s="120"/>
      <c r="E230" s="120"/>
      <c r="F230" s="120"/>
      <c r="G230" s="120"/>
      <c r="H230" s="120"/>
      <c r="I230" s="120"/>
      <c r="J230" s="120"/>
      <c r="K230" s="120"/>
      <c r="L230" s="120"/>
    </row>
    <row r="231" spans="1:12">
      <c r="A231" s="32"/>
      <c r="B231" s="120"/>
      <c r="C231" s="120"/>
      <c r="D231" s="120"/>
      <c r="E231" s="120"/>
      <c r="F231" s="120"/>
      <c r="G231" s="120"/>
      <c r="H231" s="120"/>
      <c r="I231" s="120"/>
      <c r="J231" s="120"/>
      <c r="K231" s="120"/>
      <c r="L231" s="120"/>
    </row>
    <row r="232" spans="1:12">
      <c r="A232" s="32"/>
      <c r="B232" s="120"/>
      <c r="C232" s="120"/>
      <c r="D232" s="120"/>
      <c r="E232" s="120"/>
      <c r="F232" s="120"/>
      <c r="G232" s="120"/>
      <c r="H232" s="120"/>
      <c r="I232" s="120"/>
      <c r="J232" s="120"/>
      <c r="K232" s="120"/>
      <c r="L232" s="120"/>
    </row>
    <row r="233" spans="1:12">
      <c r="A233" s="32"/>
      <c r="B233" s="120"/>
      <c r="C233" s="120"/>
      <c r="D233" s="120"/>
      <c r="E233" s="120"/>
      <c r="F233" s="120"/>
      <c r="G233" s="120"/>
      <c r="H233" s="120"/>
      <c r="I233" s="120"/>
      <c r="J233" s="120"/>
      <c r="K233" s="120"/>
      <c r="L233" s="120"/>
    </row>
    <row r="234" spans="1:12">
      <c r="A234" s="32"/>
      <c r="B234" s="120"/>
      <c r="C234" s="120"/>
      <c r="D234" s="120"/>
      <c r="E234" s="120"/>
      <c r="F234" s="120"/>
      <c r="G234" s="120"/>
      <c r="H234" s="120"/>
      <c r="I234" s="120"/>
      <c r="J234" s="120"/>
      <c r="K234" s="120"/>
      <c r="L234" s="120"/>
    </row>
    <row r="235" spans="1:12">
      <c r="A235" s="32"/>
      <c r="B235" s="120"/>
      <c r="C235" s="120"/>
      <c r="D235" s="120"/>
      <c r="E235" s="120"/>
      <c r="F235" s="120"/>
      <c r="G235" s="120"/>
      <c r="H235" s="120"/>
      <c r="I235" s="120"/>
      <c r="J235" s="120"/>
      <c r="K235" s="120"/>
      <c r="L235" s="120"/>
    </row>
    <row r="236" spans="1:12">
      <c r="A236" s="32"/>
      <c r="B236" s="120"/>
      <c r="C236" s="120"/>
      <c r="D236" s="120"/>
      <c r="E236" s="120"/>
      <c r="F236" s="120"/>
      <c r="G236" s="120"/>
      <c r="H236" s="120"/>
      <c r="I236" s="120"/>
      <c r="J236" s="120"/>
      <c r="K236" s="120"/>
      <c r="L236" s="120"/>
    </row>
    <row r="237" spans="1:12">
      <c r="A237" s="32"/>
      <c r="B237" s="120"/>
      <c r="C237" s="120"/>
      <c r="D237" s="120"/>
      <c r="E237" s="120"/>
      <c r="F237" s="120"/>
      <c r="G237" s="120"/>
      <c r="H237" s="120"/>
      <c r="I237" s="120"/>
      <c r="J237" s="120"/>
      <c r="K237" s="120"/>
      <c r="L237" s="120"/>
    </row>
    <row r="238" spans="1:12">
      <c r="A238" s="32"/>
      <c r="B238" s="120"/>
      <c r="C238" s="120"/>
      <c r="D238" s="120"/>
      <c r="E238" s="120"/>
      <c r="F238" s="120"/>
      <c r="G238" s="120"/>
      <c r="H238" s="120"/>
      <c r="I238" s="120"/>
      <c r="J238" s="120"/>
      <c r="K238" s="120"/>
      <c r="L238" s="120"/>
    </row>
    <row r="239" spans="1:12">
      <c r="A239" s="32"/>
      <c r="B239" s="120"/>
      <c r="C239" s="120"/>
      <c r="D239" s="120"/>
      <c r="E239" s="120"/>
      <c r="F239" s="120"/>
      <c r="G239" s="120"/>
      <c r="H239" s="120"/>
      <c r="I239" s="120"/>
      <c r="J239" s="120"/>
      <c r="K239" s="120"/>
      <c r="L239" s="120"/>
    </row>
    <row r="240" spans="1:12">
      <c r="A240" s="32"/>
      <c r="B240" s="120"/>
      <c r="C240" s="120"/>
      <c r="D240" s="120"/>
      <c r="E240" s="120"/>
      <c r="F240" s="120"/>
      <c r="G240" s="120"/>
      <c r="H240" s="120"/>
      <c r="I240" s="120"/>
      <c r="J240" s="120"/>
      <c r="K240" s="120"/>
      <c r="L240" s="120"/>
    </row>
    <row r="241" spans="1:12">
      <c r="A241" s="32"/>
      <c r="B241" s="120"/>
      <c r="C241" s="120"/>
      <c r="D241" s="120"/>
      <c r="E241" s="120"/>
      <c r="F241" s="120"/>
      <c r="G241" s="120"/>
      <c r="H241" s="120"/>
      <c r="I241" s="120"/>
      <c r="J241" s="120"/>
      <c r="K241" s="120"/>
      <c r="L241" s="120"/>
    </row>
    <row r="242" spans="1:12">
      <c r="A242" s="32"/>
      <c r="B242" s="120"/>
      <c r="C242" s="120"/>
      <c r="D242" s="120"/>
      <c r="E242" s="120"/>
      <c r="F242" s="120"/>
      <c r="G242" s="120"/>
      <c r="H242" s="120"/>
      <c r="I242" s="120"/>
      <c r="J242" s="120"/>
      <c r="K242" s="120"/>
      <c r="L242" s="120"/>
    </row>
    <row r="243" spans="1:12">
      <c r="A243" s="32"/>
      <c r="B243" s="120"/>
      <c r="C243" s="120"/>
      <c r="D243" s="120"/>
      <c r="E243" s="120"/>
      <c r="F243" s="120"/>
      <c r="G243" s="120"/>
      <c r="H243" s="120"/>
      <c r="I243" s="120"/>
      <c r="J243" s="120"/>
      <c r="K243" s="120"/>
      <c r="L243" s="120"/>
    </row>
    <row r="244" spans="1:12">
      <c r="A244" s="32"/>
      <c r="B244" s="120"/>
      <c r="C244" s="120"/>
      <c r="D244" s="120"/>
      <c r="E244" s="120"/>
      <c r="F244" s="120"/>
      <c r="G244" s="120"/>
      <c r="H244" s="120"/>
      <c r="I244" s="120"/>
      <c r="J244" s="120"/>
      <c r="K244" s="120"/>
      <c r="L244" s="120"/>
    </row>
    <row r="245" spans="1:12">
      <c r="A245" s="32"/>
      <c r="B245" s="120"/>
      <c r="C245" s="120"/>
      <c r="D245" s="120"/>
      <c r="E245" s="120"/>
      <c r="F245" s="120"/>
      <c r="G245" s="120"/>
      <c r="H245" s="120"/>
      <c r="I245" s="120"/>
      <c r="J245" s="120"/>
      <c r="K245" s="120"/>
      <c r="L245" s="120"/>
    </row>
    <row r="246" spans="1:12">
      <c r="A246" s="32"/>
      <c r="B246" s="120"/>
      <c r="C246" s="120"/>
      <c r="D246" s="120"/>
      <c r="E246" s="120"/>
      <c r="F246" s="120"/>
      <c r="G246" s="120"/>
      <c r="H246" s="120"/>
      <c r="I246" s="120"/>
      <c r="J246" s="120"/>
      <c r="K246" s="120"/>
      <c r="L246" s="120"/>
    </row>
    <row r="247" spans="1:12">
      <c r="A247" s="32"/>
      <c r="B247" s="120"/>
      <c r="C247" s="120"/>
      <c r="D247" s="120"/>
      <c r="E247" s="120"/>
      <c r="F247" s="120"/>
      <c r="G247" s="120"/>
      <c r="H247" s="120"/>
      <c r="I247" s="120"/>
      <c r="J247" s="120"/>
      <c r="K247" s="120"/>
      <c r="L247" s="120"/>
    </row>
    <row r="248" spans="1:12">
      <c r="A248" s="32"/>
      <c r="B248" s="120"/>
      <c r="C248" s="120"/>
      <c r="D248" s="120"/>
      <c r="E248" s="120"/>
      <c r="F248" s="120"/>
      <c r="G248" s="120"/>
      <c r="H248" s="120"/>
      <c r="I248" s="120"/>
      <c r="J248" s="120"/>
      <c r="K248" s="120"/>
      <c r="L248" s="120"/>
    </row>
    <row r="249" spans="1:12">
      <c r="A249" s="32"/>
      <c r="B249" s="120"/>
      <c r="C249" s="120"/>
      <c r="D249" s="120"/>
      <c r="E249" s="120"/>
      <c r="F249" s="120"/>
      <c r="G249" s="120"/>
      <c r="H249" s="120"/>
      <c r="I249" s="120"/>
      <c r="J249" s="120"/>
      <c r="K249" s="120"/>
      <c r="L249" s="120"/>
    </row>
    <row r="250" spans="1:12">
      <c r="A250" s="32"/>
      <c r="B250" s="120"/>
      <c r="C250" s="120"/>
      <c r="D250" s="120"/>
      <c r="E250" s="120"/>
      <c r="F250" s="120"/>
      <c r="G250" s="120"/>
      <c r="H250" s="120"/>
      <c r="I250" s="120"/>
      <c r="J250" s="120"/>
      <c r="K250" s="120"/>
      <c r="L250" s="120"/>
    </row>
    <row r="251" spans="1:12">
      <c r="A251" s="32"/>
      <c r="B251" s="120"/>
      <c r="C251" s="120"/>
      <c r="D251" s="120"/>
      <c r="E251" s="120"/>
      <c r="F251" s="120"/>
      <c r="G251" s="120"/>
      <c r="H251" s="120"/>
      <c r="I251" s="120"/>
      <c r="J251" s="120"/>
      <c r="K251" s="120"/>
      <c r="L251" s="120"/>
    </row>
    <row r="252" spans="1:12">
      <c r="A252" s="32"/>
      <c r="B252" s="120"/>
      <c r="C252" s="120"/>
      <c r="D252" s="120"/>
      <c r="E252" s="120"/>
      <c r="F252" s="120"/>
      <c r="G252" s="120"/>
      <c r="H252" s="120"/>
      <c r="I252" s="120"/>
      <c r="J252" s="120"/>
      <c r="K252" s="120"/>
      <c r="L252" s="120"/>
    </row>
    <row r="253" spans="1:12">
      <c r="A253" s="32"/>
      <c r="B253" s="120"/>
      <c r="C253" s="120"/>
      <c r="D253" s="120"/>
      <c r="E253" s="120"/>
      <c r="F253" s="120"/>
      <c r="G253" s="120"/>
      <c r="H253" s="120"/>
      <c r="I253" s="120"/>
      <c r="J253" s="120"/>
      <c r="K253" s="120"/>
      <c r="L253" s="120"/>
    </row>
    <row r="254" spans="1:12">
      <c r="A254" s="32"/>
      <c r="B254" s="120"/>
      <c r="C254" s="120"/>
      <c r="D254" s="120"/>
      <c r="E254" s="120"/>
      <c r="F254" s="120"/>
      <c r="G254" s="120"/>
      <c r="H254" s="120"/>
      <c r="I254" s="120"/>
      <c r="J254" s="120"/>
      <c r="K254" s="120"/>
      <c r="L254" s="120"/>
    </row>
    <row r="255" spans="1:12">
      <c r="A255" s="32"/>
      <c r="B255" s="120"/>
      <c r="C255" s="120"/>
      <c r="D255" s="120"/>
      <c r="E255" s="120"/>
      <c r="F255" s="120"/>
      <c r="G255" s="120"/>
      <c r="H255" s="120"/>
      <c r="I255" s="120"/>
      <c r="J255" s="120"/>
      <c r="K255" s="120"/>
      <c r="L255" s="120"/>
    </row>
    <row r="256" spans="1:12">
      <c r="A256" s="32"/>
      <c r="B256" s="120"/>
      <c r="C256" s="120"/>
      <c r="D256" s="120"/>
      <c r="E256" s="120"/>
      <c r="F256" s="120"/>
      <c r="G256" s="120"/>
      <c r="H256" s="120"/>
      <c r="I256" s="120"/>
      <c r="J256" s="120"/>
      <c r="K256" s="120"/>
      <c r="L256" s="120"/>
    </row>
    <row r="257" spans="1:12">
      <c r="A257" s="32"/>
      <c r="B257" s="120"/>
      <c r="C257" s="120"/>
      <c r="D257" s="120"/>
      <c r="E257" s="120"/>
      <c r="F257" s="120"/>
      <c r="G257" s="120"/>
      <c r="H257" s="120"/>
      <c r="I257" s="120"/>
      <c r="J257" s="120"/>
      <c r="K257" s="120"/>
      <c r="L257" s="120"/>
    </row>
    <row r="258" spans="1:12">
      <c r="A258" s="32"/>
      <c r="B258" s="120"/>
      <c r="C258" s="120"/>
      <c r="D258" s="120"/>
      <c r="E258" s="120"/>
      <c r="F258" s="120"/>
      <c r="G258" s="120"/>
      <c r="H258" s="120"/>
      <c r="I258" s="120"/>
      <c r="J258" s="120"/>
      <c r="K258" s="120"/>
      <c r="L258" s="120"/>
    </row>
    <row r="259" spans="1:12">
      <c r="A259" s="32"/>
      <c r="B259" s="120"/>
      <c r="C259" s="120"/>
      <c r="D259" s="120"/>
      <c r="E259" s="120"/>
      <c r="F259" s="120"/>
      <c r="G259" s="120"/>
      <c r="H259" s="120"/>
      <c r="I259" s="120"/>
      <c r="J259" s="120"/>
      <c r="K259" s="120"/>
      <c r="L259" s="120"/>
    </row>
    <row r="260" spans="1:12">
      <c r="A260" s="32"/>
      <c r="B260" s="120"/>
      <c r="C260" s="120"/>
      <c r="D260" s="120"/>
      <c r="E260" s="120"/>
      <c r="F260" s="120"/>
      <c r="G260" s="120"/>
      <c r="H260" s="120"/>
      <c r="I260" s="120"/>
      <c r="J260" s="120"/>
      <c r="K260" s="120"/>
      <c r="L260" s="120"/>
    </row>
    <row r="261" spans="1:12">
      <c r="A261" s="32"/>
      <c r="B261" s="120"/>
      <c r="C261" s="120"/>
      <c r="D261" s="120"/>
      <c r="E261" s="120"/>
      <c r="F261" s="120"/>
      <c r="G261" s="120"/>
      <c r="H261" s="120"/>
      <c r="I261" s="120"/>
      <c r="J261" s="120"/>
      <c r="K261" s="120"/>
      <c r="L261" s="120"/>
    </row>
    <row r="262" spans="1:12">
      <c r="A262" s="32"/>
      <c r="B262" s="120"/>
      <c r="C262" s="120"/>
      <c r="D262" s="120"/>
      <c r="E262" s="120"/>
      <c r="F262" s="120"/>
      <c r="G262" s="120"/>
      <c r="H262" s="120"/>
      <c r="I262" s="120"/>
      <c r="J262" s="120"/>
      <c r="K262" s="120"/>
      <c r="L262" s="120"/>
    </row>
    <row r="263" spans="1:12">
      <c r="A263" s="32"/>
      <c r="B263" s="120"/>
      <c r="C263" s="120"/>
      <c r="D263" s="120"/>
      <c r="E263" s="120"/>
      <c r="F263" s="120"/>
      <c r="G263" s="120"/>
      <c r="H263" s="120"/>
      <c r="I263" s="120"/>
      <c r="J263" s="120"/>
      <c r="K263" s="120"/>
      <c r="L263" s="120"/>
    </row>
    <row r="264" spans="1:12">
      <c r="A264" s="32"/>
      <c r="B264" s="120"/>
      <c r="C264" s="120"/>
      <c r="D264" s="120"/>
      <c r="E264" s="120"/>
      <c r="F264" s="120"/>
      <c r="G264" s="120"/>
      <c r="H264" s="120"/>
      <c r="I264" s="120"/>
      <c r="J264" s="120"/>
      <c r="K264" s="120"/>
      <c r="L264" s="120"/>
    </row>
    <row r="265" spans="1:12">
      <c r="A265" s="32"/>
      <c r="B265" s="120"/>
      <c r="C265" s="120"/>
      <c r="D265" s="120"/>
      <c r="E265" s="120"/>
      <c r="F265" s="120"/>
      <c r="G265" s="120"/>
      <c r="H265" s="120"/>
      <c r="I265" s="120"/>
      <c r="J265" s="120"/>
      <c r="K265" s="120"/>
      <c r="L265" s="120"/>
    </row>
    <row r="266" spans="1:12">
      <c r="A266" s="32"/>
      <c r="B266" s="120"/>
      <c r="C266" s="120"/>
      <c r="D266" s="120"/>
      <c r="E266" s="120"/>
      <c r="F266" s="120"/>
      <c r="G266" s="120"/>
      <c r="H266" s="120"/>
      <c r="I266" s="120"/>
      <c r="J266" s="120"/>
      <c r="K266" s="120"/>
      <c r="L266" s="120"/>
    </row>
    <row r="267" spans="1:12">
      <c r="A267" s="32"/>
      <c r="B267" s="120"/>
      <c r="C267" s="120"/>
      <c r="D267" s="120"/>
      <c r="E267" s="120"/>
      <c r="F267" s="120"/>
      <c r="G267" s="120"/>
      <c r="H267" s="120"/>
      <c r="I267" s="120"/>
      <c r="J267" s="120"/>
      <c r="K267" s="120"/>
      <c r="L267" s="120"/>
    </row>
    <row r="268" spans="1:12">
      <c r="A268" s="32"/>
      <c r="B268" s="120"/>
      <c r="C268" s="120"/>
      <c r="D268" s="120"/>
      <c r="E268" s="120"/>
      <c r="F268" s="120"/>
      <c r="G268" s="120"/>
      <c r="H268" s="120"/>
      <c r="I268" s="120"/>
      <c r="J268" s="120"/>
      <c r="K268" s="120"/>
      <c r="L268" s="120"/>
    </row>
    <row r="269" spans="1:12">
      <c r="A269" s="32"/>
      <c r="B269" s="120"/>
      <c r="C269" s="120"/>
      <c r="D269" s="120"/>
      <c r="E269" s="120"/>
      <c r="F269" s="120"/>
      <c r="G269" s="120"/>
      <c r="H269" s="120"/>
      <c r="I269" s="120"/>
      <c r="J269" s="120"/>
      <c r="K269" s="120"/>
      <c r="L269" s="120"/>
    </row>
    <row r="270" spans="1:12">
      <c r="A270" s="32"/>
      <c r="B270" s="120"/>
      <c r="C270" s="120"/>
      <c r="D270" s="120"/>
      <c r="E270" s="120"/>
      <c r="F270" s="120"/>
      <c r="G270" s="120"/>
      <c r="H270" s="120"/>
      <c r="I270" s="120"/>
      <c r="J270" s="120"/>
      <c r="K270" s="120"/>
      <c r="L270" s="120"/>
    </row>
    <row r="271" spans="1:12">
      <c r="A271" s="32"/>
      <c r="B271" s="120"/>
      <c r="C271" s="120"/>
      <c r="D271" s="120"/>
      <c r="E271" s="120"/>
      <c r="F271" s="120"/>
      <c r="G271" s="120"/>
      <c r="H271" s="120"/>
      <c r="I271" s="120"/>
      <c r="J271" s="120"/>
      <c r="K271" s="120"/>
      <c r="L271" s="120"/>
    </row>
    <row r="272" spans="1:12">
      <c r="A272" s="32"/>
      <c r="B272" s="120"/>
      <c r="C272" s="120"/>
      <c r="D272" s="120"/>
      <c r="E272" s="120"/>
      <c r="F272" s="120"/>
      <c r="G272" s="120"/>
      <c r="H272" s="120"/>
      <c r="I272" s="120"/>
      <c r="J272" s="120"/>
      <c r="K272" s="120"/>
      <c r="L272" s="120"/>
    </row>
    <row r="273" spans="1:12">
      <c r="A273" s="32"/>
      <c r="B273" s="120"/>
      <c r="C273" s="120"/>
      <c r="D273" s="120"/>
      <c r="E273" s="120"/>
      <c r="F273" s="120"/>
      <c r="G273" s="120"/>
      <c r="H273" s="120"/>
      <c r="I273" s="120"/>
      <c r="J273" s="120"/>
      <c r="K273" s="120"/>
      <c r="L273" s="120"/>
    </row>
    <row r="274" spans="1:12">
      <c r="A274" s="32"/>
      <c r="B274" s="120"/>
      <c r="C274" s="120"/>
      <c r="D274" s="120"/>
      <c r="E274" s="120"/>
      <c r="F274" s="120"/>
      <c r="G274" s="120"/>
      <c r="H274" s="120"/>
      <c r="I274" s="120"/>
      <c r="J274" s="120"/>
      <c r="K274" s="120"/>
      <c r="L274" s="120"/>
    </row>
    <row r="275" spans="1:12">
      <c r="A275" s="32"/>
      <c r="B275" s="120"/>
      <c r="C275" s="120"/>
      <c r="D275" s="120"/>
      <c r="E275" s="120"/>
      <c r="F275" s="120"/>
      <c r="G275" s="120"/>
      <c r="H275" s="120"/>
      <c r="I275" s="120"/>
      <c r="J275" s="120"/>
      <c r="K275" s="120"/>
      <c r="L275" s="120"/>
    </row>
    <row r="276" spans="1:12">
      <c r="A276" s="32"/>
      <c r="B276" s="120"/>
      <c r="C276" s="120"/>
      <c r="D276" s="120"/>
      <c r="E276" s="120"/>
      <c r="F276" s="120"/>
      <c r="G276" s="120"/>
      <c r="H276" s="120"/>
      <c r="I276" s="120"/>
      <c r="J276" s="120"/>
      <c r="K276" s="120"/>
      <c r="L276" s="120"/>
    </row>
    <row r="277" spans="1:12">
      <c r="A277" s="32"/>
      <c r="B277" s="120"/>
      <c r="C277" s="120"/>
      <c r="D277" s="120"/>
      <c r="E277" s="120"/>
      <c r="F277" s="120"/>
      <c r="G277" s="120"/>
      <c r="H277" s="120"/>
      <c r="I277" s="120"/>
      <c r="J277" s="120"/>
      <c r="K277" s="120"/>
      <c r="L277" s="120"/>
    </row>
    <row r="278" spans="1:12">
      <c r="A278" s="32"/>
      <c r="B278" s="120"/>
      <c r="C278" s="120"/>
      <c r="D278" s="120"/>
      <c r="E278" s="120"/>
      <c r="F278" s="120"/>
      <c r="G278" s="120"/>
      <c r="H278" s="120"/>
      <c r="I278" s="120"/>
      <c r="J278" s="120"/>
      <c r="K278" s="120"/>
      <c r="L278" s="120"/>
    </row>
    <row r="279" spans="1:12">
      <c r="A279" s="32"/>
      <c r="B279" s="120"/>
      <c r="C279" s="120"/>
      <c r="D279" s="120"/>
      <c r="E279" s="120"/>
      <c r="F279" s="120"/>
      <c r="G279" s="120"/>
      <c r="H279" s="120"/>
      <c r="I279" s="120"/>
      <c r="J279" s="120"/>
      <c r="K279" s="120"/>
      <c r="L279" s="120"/>
    </row>
    <row r="280" spans="1:12">
      <c r="A280" s="32"/>
      <c r="B280" s="120"/>
      <c r="C280" s="120"/>
      <c r="D280" s="120"/>
      <c r="E280" s="120"/>
      <c r="F280" s="120"/>
      <c r="G280" s="120"/>
      <c r="H280" s="120"/>
      <c r="I280" s="120"/>
      <c r="J280" s="120"/>
      <c r="K280" s="120"/>
      <c r="L280" s="120"/>
    </row>
    <row r="281" spans="1:12">
      <c r="A281" s="32"/>
      <c r="B281" s="120"/>
      <c r="C281" s="120"/>
      <c r="D281" s="120"/>
      <c r="E281" s="120"/>
      <c r="F281" s="120"/>
      <c r="G281" s="120"/>
      <c r="H281" s="120"/>
      <c r="I281" s="120"/>
      <c r="J281" s="120"/>
      <c r="K281" s="120"/>
      <c r="L281" s="120"/>
    </row>
    <row r="282" spans="1:12">
      <c r="A282" s="32"/>
      <c r="B282" s="120"/>
      <c r="C282" s="120"/>
      <c r="D282" s="120"/>
      <c r="E282" s="120"/>
      <c r="F282" s="120"/>
      <c r="G282" s="120"/>
      <c r="H282" s="120"/>
      <c r="I282" s="120"/>
      <c r="J282" s="120"/>
      <c r="K282" s="120"/>
      <c r="L282" s="120"/>
    </row>
    <row r="283" spans="1:12">
      <c r="A283" s="32"/>
      <c r="B283" s="120"/>
      <c r="C283" s="120"/>
      <c r="D283" s="120"/>
      <c r="E283" s="120"/>
      <c r="F283" s="120"/>
      <c r="G283" s="120"/>
      <c r="H283" s="120"/>
      <c r="I283" s="120"/>
      <c r="J283" s="120"/>
      <c r="K283" s="120"/>
      <c r="L283" s="120"/>
    </row>
    <row r="284" spans="1:12">
      <c r="A284" s="32"/>
      <c r="B284" s="120"/>
      <c r="C284" s="120"/>
      <c r="D284" s="120"/>
      <c r="E284" s="120"/>
      <c r="F284" s="120"/>
      <c r="G284" s="120"/>
      <c r="H284" s="120"/>
      <c r="I284" s="120"/>
      <c r="J284" s="120"/>
      <c r="K284" s="120"/>
      <c r="L284" s="120"/>
    </row>
    <row r="285" spans="1:12">
      <c r="A285" s="32"/>
      <c r="B285" s="120"/>
      <c r="C285" s="120"/>
      <c r="D285" s="120"/>
      <c r="E285" s="120"/>
      <c r="F285" s="120"/>
      <c r="G285" s="120"/>
      <c r="H285" s="120"/>
      <c r="I285" s="120"/>
      <c r="J285" s="120"/>
      <c r="K285" s="120"/>
      <c r="L285" s="120"/>
    </row>
    <row r="286" spans="1:12">
      <c r="A286" s="32"/>
      <c r="B286" s="120"/>
      <c r="C286" s="120"/>
      <c r="D286" s="120"/>
      <c r="E286" s="120"/>
      <c r="F286" s="120"/>
      <c r="G286" s="120"/>
      <c r="H286" s="120"/>
      <c r="I286" s="120"/>
      <c r="J286" s="120"/>
      <c r="K286" s="120"/>
      <c r="L286" s="120"/>
    </row>
    <row r="287" spans="1:12">
      <c r="A287" s="32"/>
      <c r="B287" s="120"/>
      <c r="C287" s="120"/>
      <c r="D287" s="120"/>
      <c r="E287" s="120"/>
      <c r="F287" s="120"/>
      <c r="G287" s="120"/>
      <c r="H287" s="120"/>
      <c r="I287" s="120"/>
      <c r="J287" s="120"/>
      <c r="K287" s="120"/>
      <c r="L287" s="120"/>
    </row>
    <row r="288" spans="1:12">
      <c r="A288" s="32"/>
      <c r="B288" s="120"/>
      <c r="C288" s="120"/>
      <c r="D288" s="120"/>
      <c r="E288" s="120"/>
      <c r="F288" s="120"/>
      <c r="G288" s="120"/>
      <c r="H288" s="120"/>
      <c r="I288" s="120"/>
      <c r="J288" s="120"/>
      <c r="K288" s="120"/>
      <c r="L288" s="120"/>
    </row>
    <row r="289" spans="1:12">
      <c r="A289" s="32"/>
      <c r="B289" s="120"/>
      <c r="C289" s="120"/>
      <c r="D289" s="120"/>
      <c r="E289" s="120"/>
      <c r="F289" s="120"/>
      <c r="G289" s="120"/>
      <c r="H289" s="120"/>
      <c r="I289" s="120"/>
      <c r="J289" s="120"/>
      <c r="K289" s="120"/>
      <c r="L289" s="120"/>
    </row>
    <row r="290" spans="1:12">
      <c r="A290" s="32"/>
      <c r="B290" s="120"/>
      <c r="C290" s="120"/>
      <c r="D290" s="120"/>
      <c r="E290" s="120"/>
      <c r="F290" s="120"/>
      <c r="G290" s="120"/>
      <c r="H290" s="120"/>
      <c r="I290" s="120"/>
      <c r="J290" s="120"/>
      <c r="K290" s="120"/>
      <c r="L290" s="120"/>
    </row>
    <row r="291" spans="1:12">
      <c r="A291" s="32"/>
      <c r="B291" s="120"/>
      <c r="C291" s="120"/>
      <c r="D291" s="120"/>
      <c r="E291" s="120"/>
      <c r="F291" s="120"/>
      <c r="G291" s="120"/>
      <c r="H291" s="120"/>
      <c r="I291" s="120"/>
      <c r="J291" s="120"/>
      <c r="K291" s="120"/>
      <c r="L291" s="120"/>
    </row>
    <row r="292" spans="1:12">
      <c r="A292" s="32"/>
      <c r="B292" s="120"/>
      <c r="C292" s="120"/>
      <c r="D292" s="120"/>
      <c r="E292" s="120"/>
      <c r="F292" s="120"/>
      <c r="G292" s="120"/>
      <c r="H292" s="120"/>
      <c r="I292" s="120"/>
      <c r="J292" s="120"/>
      <c r="K292" s="120"/>
      <c r="L292" s="120"/>
    </row>
    <row r="293" spans="1:12">
      <c r="A293" s="32"/>
      <c r="B293" s="120"/>
      <c r="C293" s="120"/>
      <c r="D293" s="120"/>
      <c r="E293" s="120"/>
      <c r="F293" s="120"/>
      <c r="G293" s="120"/>
      <c r="H293" s="120"/>
      <c r="I293" s="120"/>
      <c r="J293" s="120"/>
      <c r="K293" s="120"/>
      <c r="L293" s="120"/>
    </row>
    <row r="294" spans="1:12">
      <c r="A294" s="32"/>
      <c r="B294" s="120"/>
      <c r="C294" s="120"/>
      <c r="D294" s="120"/>
      <c r="E294" s="120"/>
      <c r="F294" s="120"/>
      <c r="G294" s="120"/>
      <c r="H294" s="120"/>
      <c r="I294" s="120"/>
      <c r="J294" s="120"/>
      <c r="K294" s="120"/>
      <c r="L294" s="120"/>
    </row>
    <row r="295" spans="1:12">
      <c r="A295" s="32"/>
      <c r="B295" s="120"/>
      <c r="C295" s="120"/>
      <c r="D295" s="120"/>
      <c r="E295" s="120"/>
      <c r="F295" s="120"/>
      <c r="G295" s="120"/>
      <c r="H295" s="120"/>
      <c r="I295" s="120"/>
      <c r="J295" s="120"/>
      <c r="K295" s="120"/>
      <c r="L295" s="120"/>
    </row>
    <row r="296" spans="1:12">
      <c r="A296" s="32"/>
      <c r="B296" s="120"/>
      <c r="C296" s="120"/>
      <c r="D296" s="120"/>
      <c r="E296" s="120"/>
      <c r="F296" s="120"/>
      <c r="G296" s="120"/>
      <c r="H296" s="120"/>
      <c r="I296" s="120"/>
      <c r="J296" s="120"/>
      <c r="K296" s="120"/>
      <c r="L296" s="120"/>
    </row>
    <row r="297" spans="1:12">
      <c r="A297" s="32"/>
      <c r="B297" s="120"/>
      <c r="C297" s="120"/>
      <c r="D297" s="120"/>
      <c r="E297" s="120"/>
      <c r="F297" s="120"/>
      <c r="G297" s="120"/>
      <c r="H297" s="120"/>
      <c r="I297" s="120"/>
      <c r="J297" s="120"/>
      <c r="K297" s="120"/>
      <c r="L297" s="120"/>
    </row>
    <row r="298" spans="1:12">
      <c r="A298" s="32"/>
      <c r="B298" s="120"/>
      <c r="C298" s="120"/>
      <c r="D298" s="120"/>
      <c r="E298" s="120"/>
      <c r="F298" s="120"/>
      <c r="G298" s="120"/>
      <c r="H298" s="120"/>
      <c r="I298" s="120"/>
      <c r="J298" s="120"/>
      <c r="K298" s="120"/>
      <c r="L298" s="120"/>
    </row>
    <row r="299" spans="1:12" s="34" customFormat="1" ht="21" customHeight="1">
      <c r="A299" s="125"/>
      <c r="B299" s="127"/>
      <c r="C299" s="127"/>
      <c r="D299" s="127"/>
      <c r="E299" s="127"/>
      <c r="F299" s="127"/>
      <c r="G299" s="127"/>
      <c r="H299" s="127"/>
      <c r="I299" s="127"/>
      <c r="J299" s="127"/>
      <c r="K299" s="127"/>
      <c r="L299" s="127"/>
    </row>
  </sheetData>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Blad9">
    <tabColor rgb="FF92D050"/>
  </sheetPr>
  <dimension ref="A1:H18"/>
  <sheetViews>
    <sheetView zoomScale="98" zoomScaleNormal="98" workbookViewId="0">
      <selection activeCell="E42" sqref="E42"/>
    </sheetView>
  </sheetViews>
  <sheetFormatPr defaultColWidth="12.69921875" defaultRowHeight="12"/>
  <cols>
    <col min="1" max="1" width="8.09765625" style="32" bestFit="1" customWidth="1"/>
    <col min="2" max="2" width="23.69921875" style="32" customWidth="1"/>
    <col min="3" max="3" width="16.69921875" style="32" customWidth="1"/>
    <col min="4" max="4" width="22" style="32" customWidth="1"/>
    <col min="5" max="5" width="19.796875" style="32" bestFit="1" customWidth="1"/>
    <col min="6" max="6" width="8.796875" style="32" bestFit="1" customWidth="1"/>
    <col min="7" max="7" width="6.5" style="32" bestFit="1" customWidth="1"/>
    <col min="8" max="8" width="21" style="32" bestFit="1" customWidth="1"/>
    <col min="9" max="9" width="6.296875" style="32" customWidth="1"/>
    <col min="10" max="10" width="6.69921875" style="32" customWidth="1"/>
    <col min="11" max="16384" width="12.69921875" style="32"/>
  </cols>
  <sheetData>
    <row r="1" spans="1:8" s="33" customFormat="1">
      <c r="A1" s="83" t="s">
        <v>278</v>
      </c>
      <c r="B1" s="49" t="s">
        <v>279</v>
      </c>
    </row>
    <row r="2" spans="1:8" s="33" customFormat="1"/>
    <row r="3" spans="1:8" s="33" customFormat="1">
      <c r="A3" s="33" t="s">
        <v>2</v>
      </c>
      <c r="B3" s="52" t="s">
        <v>280</v>
      </c>
    </row>
    <row r="4" spans="1:8" s="33" customFormat="1" ht="13.2">
      <c r="A4" s="33" t="s">
        <v>4</v>
      </c>
      <c r="B4" s="222" t="s">
        <v>500</v>
      </c>
    </row>
    <row r="5" spans="1:8" s="33" customFormat="1">
      <c r="A5" s="33" t="s">
        <v>5</v>
      </c>
      <c r="B5" s="33" t="s">
        <v>6</v>
      </c>
    </row>
    <row r="6" spans="1:8" s="33" customFormat="1" ht="13.2">
      <c r="A6" s="12" t="s">
        <v>7</v>
      </c>
      <c r="B6" s="163">
        <v>45823</v>
      </c>
    </row>
    <row r="7" spans="1:8" s="33" customFormat="1"/>
    <row r="8" spans="1:8" s="94" customFormat="1">
      <c r="A8" s="128" t="s">
        <v>8</v>
      </c>
      <c r="B8" s="94" t="s">
        <v>281</v>
      </c>
      <c r="C8" s="94" t="s">
        <v>282</v>
      </c>
      <c r="D8" s="94" t="s">
        <v>283</v>
      </c>
      <c r="E8" s="94" t="s">
        <v>284</v>
      </c>
      <c r="F8" s="94" t="s">
        <v>98</v>
      </c>
      <c r="G8" s="94" t="s">
        <v>11</v>
      </c>
      <c r="H8" s="94" t="s">
        <v>285</v>
      </c>
    </row>
    <row r="9" spans="1:8">
      <c r="A9" s="129">
        <v>2016</v>
      </c>
      <c r="B9" s="130">
        <v>11.686063000000001</v>
      </c>
      <c r="C9" s="130">
        <v>8.0287009999999999</v>
      </c>
      <c r="D9" s="130">
        <v>3.693937</v>
      </c>
      <c r="E9" s="130">
        <v>0.72338400000000003</v>
      </c>
      <c r="F9" s="130">
        <v>7.8508999999999995E-2</v>
      </c>
      <c r="G9" s="131">
        <f>SUM(B9:F9)</f>
        <v>24.210594</v>
      </c>
      <c r="H9" s="132">
        <v>11.448318789</v>
      </c>
    </row>
    <row r="10" spans="1:8">
      <c r="A10" s="129">
        <v>2017</v>
      </c>
      <c r="B10" s="130">
        <v>12.301328</v>
      </c>
      <c r="C10" s="130">
        <v>8.0097079999999998</v>
      </c>
      <c r="D10" s="130">
        <v>3.712126</v>
      </c>
      <c r="E10" s="130">
        <v>0.70935800000000004</v>
      </c>
      <c r="F10" s="130">
        <v>4.5111039999999996</v>
      </c>
      <c r="G10" s="131">
        <f t="shared" ref="G10:G18" si="0">SUM(B10:F10)</f>
        <v>29.243624000000004</v>
      </c>
      <c r="H10" s="132">
        <v>13.5624602629939</v>
      </c>
    </row>
    <row r="11" spans="1:8">
      <c r="A11" s="129">
        <v>2018</v>
      </c>
      <c r="B11" s="130">
        <v>12.000477999999999</v>
      </c>
      <c r="C11" s="130">
        <v>8.2791829999999997</v>
      </c>
      <c r="D11" s="130">
        <v>3.3361890000000001</v>
      </c>
      <c r="E11" s="130">
        <v>0.69826500000000002</v>
      </c>
      <c r="F11" s="130">
        <v>4.8789389999999999</v>
      </c>
      <c r="G11" s="131">
        <f t="shared" si="0"/>
        <v>29.193053999999997</v>
      </c>
      <c r="H11" s="132">
        <v>14.431992858999999</v>
      </c>
    </row>
    <row r="12" spans="1:8">
      <c r="A12" s="129">
        <v>2019</v>
      </c>
      <c r="B12" s="130">
        <v>13.348106</v>
      </c>
      <c r="C12" s="130">
        <v>8.3323490000000007</v>
      </c>
      <c r="D12" s="130">
        <v>2.957795</v>
      </c>
      <c r="E12" s="130">
        <v>0.74690900000000005</v>
      </c>
      <c r="F12" s="130">
        <v>4.9351830000000003</v>
      </c>
      <c r="G12" s="131">
        <f t="shared" si="0"/>
        <v>30.320342000000004</v>
      </c>
      <c r="H12" s="132">
        <v>15.184499388000001</v>
      </c>
    </row>
    <row r="13" spans="1:8">
      <c r="A13" s="129">
        <v>2020</v>
      </c>
      <c r="B13" s="130">
        <v>12.819616999999999</v>
      </c>
      <c r="C13" s="130">
        <v>8.5300259999999994</v>
      </c>
      <c r="D13" s="130">
        <v>3.0027900000000001</v>
      </c>
      <c r="E13" s="130">
        <v>0.764096</v>
      </c>
      <c r="F13" s="130">
        <v>5.2797070000000001</v>
      </c>
      <c r="G13" s="131">
        <f t="shared" si="0"/>
        <v>30.396236000000002</v>
      </c>
      <c r="H13" s="132">
        <v>15.076945259</v>
      </c>
    </row>
    <row r="14" spans="1:8">
      <c r="A14" s="129">
        <v>2021</v>
      </c>
      <c r="B14" s="130">
        <v>12.148085</v>
      </c>
      <c r="C14" s="130">
        <v>8.6831619999999994</v>
      </c>
      <c r="D14" s="130">
        <v>2.9507979999999998</v>
      </c>
      <c r="E14" s="130">
        <v>0.79112800000000005</v>
      </c>
      <c r="F14" s="130">
        <v>5.3690569999999997</v>
      </c>
      <c r="G14" s="131">
        <f t="shared" si="0"/>
        <v>29.942229999999995</v>
      </c>
      <c r="H14" s="132">
        <v>15.595686165</v>
      </c>
    </row>
    <row r="15" spans="1:8">
      <c r="A15" s="129">
        <v>2022</v>
      </c>
      <c r="B15" s="130">
        <v>12.326458000000001</v>
      </c>
      <c r="C15" s="130">
        <v>8.8334600000000005</v>
      </c>
      <c r="D15" s="130">
        <v>2.6986940000000001</v>
      </c>
      <c r="E15" s="130">
        <v>0.83676399999999995</v>
      </c>
      <c r="F15" s="130">
        <v>5.5340049999999996</v>
      </c>
      <c r="G15" s="131">
        <f t="shared" si="0"/>
        <v>30.229381</v>
      </c>
      <c r="H15" s="132">
        <v>15.48682063407</v>
      </c>
    </row>
    <row r="16" spans="1:8">
      <c r="A16" s="129">
        <v>2023</v>
      </c>
      <c r="B16" s="130">
        <v>11.591850000000001</v>
      </c>
      <c r="C16" s="130">
        <v>8.9800939999999994</v>
      </c>
      <c r="D16" s="130">
        <v>1.8910039999999999</v>
      </c>
      <c r="E16" s="130">
        <v>0.88720200000000005</v>
      </c>
      <c r="F16" s="130">
        <v>5.6236879999999996</v>
      </c>
      <c r="G16" s="131">
        <f t="shared" si="0"/>
        <v>28.973838000000001</v>
      </c>
      <c r="H16" s="132">
        <v>16.206655980000001</v>
      </c>
    </row>
    <row r="17" spans="1:8">
      <c r="A17" s="129">
        <v>2024</v>
      </c>
      <c r="B17" s="130">
        <v>9.658982</v>
      </c>
      <c r="C17" s="130">
        <v>9.2326429999999995</v>
      </c>
      <c r="D17" s="130">
        <v>1.8864209999999999</v>
      </c>
      <c r="E17" s="130">
        <v>0.92740800000000001</v>
      </c>
      <c r="F17" s="130">
        <v>5.7433800000000002</v>
      </c>
      <c r="G17" s="131">
        <f t="shared" si="0"/>
        <v>27.448833999999998</v>
      </c>
      <c r="H17" s="132">
        <v>16.752564784</v>
      </c>
    </row>
    <row r="18" spans="1:8">
      <c r="A18" s="129">
        <v>2025</v>
      </c>
      <c r="B18" s="130">
        <v>10.192519000000001</v>
      </c>
      <c r="C18" s="130">
        <v>9.9483890000000006</v>
      </c>
      <c r="D18" s="130">
        <v>1.8824989999999999</v>
      </c>
      <c r="E18" s="130">
        <v>0.96886300000000003</v>
      </c>
      <c r="F18" s="130">
        <v>5.7477850000000004</v>
      </c>
      <c r="G18" s="131">
        <f t="shared" si="0"/>
        <v>28.740055000000002</v>
      </c>
      <c r="H18" s="132">
        <v>17.654589022</v>
      </c>
    </row>
  </sheetData>
  <phoneticPr fontId="31" type="noConversion"/>
  <pageMargins left="0.7" right="0.7" top="0.75" bottom="0.75" header="0.3" footer="0.3"/>
  <pageSetup paperSize="9" orientation="portrait" r:id="rId1"/>
  <ignoredErrors>
    <ignoredError sqref="G9:G18" formulaRange="1"/>
  </ignoredError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Blad13">
    <tabColor rgb="FF92D050"/>
  </sheetPr>
  <dimension ref="A1:H18"/>
  <sheetViews>
    <sheetView workbookViewId="0">
      <selection activeCell="F1" sqref="F1:K1048576"/>
    </sheetView>
  </sheetViews>
  <sheetFormatPr defaultColWidth="12.69921875" defaultRowHeight="15"/>
  <cols>
    <col min="1" max="1" width="12.69921875" style="177"/>
    <col min="2" max="4" width="26.69921875" style="177" customWidth="1"/>
    <col min="5" max="16384" width="12.69921875" style="177"/>
  </cols>
  <sheetData>
    <row r="1" spans="1:8" s="161" customFormat="1" ht="13.2">
      <c r="A1" s="173" t="s">
        <v>286</v>
      </c>
      <c r="B1" s="223" t="s">
        <v>501</v>
      </c>
    </row>
    <row r="2" spans="1:8" s="161" customFormat="1" ht="13.2"/>
    <row r="3" spans="1:8" s="161" customFormat="1" ht="13.2">
      <c r="A3" s="161" t="s">
        <v>2</v>
      </c>
      <c r="B3" s="174" t="s">
        <v>287</v>
      </c>
    </row>
    <row r="4" spans="1:8" s="161" customFormat="1" ht="13.2">
      <c r="A4" s="161" t="s">
        <v>4</v>
      </c>
      <c r="B4" s="160"/>
    </row>
    <row r="5" spans="1:8" s="161" customFormat="1" ht="13.2">
      <c r="A5" s="161" t="s">
        <v>5</v>
      </c>
      <c r="B5" s="161" t="s">
        <v>6</v>
      </c>
    </row>
    <row r="6" spans="1:8" s="161" customFormat="1" ht="13.2">
      <c r="A6" s="11" t="s">
        <v>7</v>
      </c>
      <c r="B6" s="163">
        <v>45823</v>
      </c>
    </row>
    <row r="7" spans="1:8" s="161" customFormat="1" ht="13.2">
      <c r="A7" s="11"/>
      <c r="B7" s="163"/>
    </row>
    <row r="8" spans="1:8" s="84" customFormat="1" ht="13.2">
      <c r="A8" s="84" t="s">
        <v>8</v>
      </c>
      <c r="B8" s="84" t="s">
        <v>288</v>
      </c>
      <c r="C8" s="84" t="s">
        <v>289</v>
      </c>
      <c r="D8" s="84" t="s">
        <v>290</v>
      </c>
      <c r="E8" s="84" t="s">
        <v>285</v>
      </c>
    </row>
    <row r="9" spans="1:8" s="11" customFormat="1" ht="13.2">
      <c r="A9" s="129">
        <v>2016</v>
      </c>
      <c r="B9" s="79">
        <v>340178</v>
      </c>
      <c r="C9" s="79">
        <v>209415</v>
      </c>
      <c r="D9" s="79">
        <v>72797</v>
      </c>
      <c r="E9" s="175">
        <v>3.0338848860000001</v>
      </c>
      <c r="F9" s="91"/>
      <c r="G9" s="91"/>
      <c r="H9" s="91"/>
    </row>
    <row r="10" spans="1:8" s="11" customFormat="1" ht="13.2">
      <c r="A10" s="129">
        <v>2017</v>
      </c>
      <c r="B10" s="79">
        <v>352398</v>
      </c>
      <c r="C10" s="79">
        <v>219392</v>
      </c>
      <c r="D10" s="79">
        <v>69274</v>
      </c>
      <c r="E10" s="175">
        <v>3.2766146960000002</v>
      </c>
      <c r="F10" s="91"/>
      <c r="G10" s="91"/>
      <c r="H10" s="91"/>
    </row>
    <row r="11" spans="1:8" s="11" customFormat="1" ht="13.2">
      <c r="A11" s="129">
        <v>2018</v>
      </c>
      <c r="B11" s="79">
        <v>384632</v>
      </c>
      <c r="C11" s="79">
        <v>195756</v>
      </c>
      <c r="D11" s="79">
        <v>68138</v>
      </c>
      <c r="E11" s="175">
        <v>3.3970440800000001</v>
      </c>
      <c r="F11" s="91"/>
      <c r="G11" s="91"/>
      <c r="H11" s="91"/>
    </row>
    <row r="12" spans="1:8" s="11" customFormat="1" ht="13.2">
      <c r="A12" s="129">
        <v>2019</v>
      </c>
      <c r="B12" s="79">
        <v>400845</v>
      </c>
      <c r="C12" s="79">
        <v>207277</v>
      </c>
      <c r="D12" s="79">
        <v>68430</v>
      </c>
      <c r="E12" s="175">
        <v>3.5662281550000001</v>
      </c>
      <c r="F12" s="91"/>
      <c r="G12" s="91"/>
      <c r="H12" s="91"/>
    </row>
    <row r="13" spans="1:8" s="11" customFormat="1" ht="13.2">
      <c r="A13" s="129">
        <v>2020</v>
      </c>
      <c r="B13" s="79">
        <v>409573</v>
      </c>
      <c r="C13" s="79">
        <v>206104</v>
      </c>
      <c r="D13" s="79">
        <v>70979</v>
      </c>
      <c r="E13" s="175">
        <v>3.550150183</v>
      </c>
      <c r="F13" s="91"/>
      <c r="G13" s="91"/>
      <c r="H13" s="91"/>
    </row>
    <row r="14" spans="1:8" s="11" customFormat="1" ht="13.2">
      <c r="A14" s="129">
        <v>2021</v>
      </c>
      <c r="B14" s="79">
        <v>431037</v>
      </c>
      <c r="C14" s="79">
        <v>216653</v>
      </c>
      <c r="D14" s="79">
        <v>70432</v>
      </c>
      <c r="E14" s="175">
        <v>3.9077467399999999</v>
      </c>
      <c r="F14" s="91"/>
      <c r="G14" s="91"/>
      <c r="H14" s="91"/>
    </row>
    <row r="15" spans="1:8" s="11" customFormat="1" ht="13.2">
      <c r="A15" s="129">
        <v>2022</v>
      </c>
      <c r="B15" s="79">
        <v>467486</v>
      </c>
      <c r="C15" s="79">
        <v>229810</v>
      </c>
      <c r="D15" s="79">
        <v>62118</v>
      </c>
      <c r="E15" s="175">
        <v>4.2325396059744333</v>
      </c>
      <c r="F15" s="91"/>
      <c r="G15" s="91"/>
      <c r="H15" s="91"/>
    </row>
    <row r="16" spans="1:8" s="11" customFormat="1" ht="13.2">
      <c r="A16" s="129">
        <v>2023</v>
      </c>
      <c r="B16" s="79">
        <v>489946</v>
      </c>
      <c r="C16" s="79">
        <v>245741</v>
      </c>
      <c r="D16" s="79">
        <v>62871</v>
      </c>
      <c r="E16" s="175">
        <v>4.569888755</v>
      </c>
      <c r="F16" s="91"/>
      <c r="G16" s="91"/>
      <c r="H16" s="91"/>
    </row>
    <row r="17" spans="1:8" s="11" customFormat="1" ht="13.2">
      <c r="A17" s="129">
        <v>2024</v>
      </c>
      <c r="B17" s="79">
        <v>508490</v>
      </c>
      <c r="C17" s="79">
        <v>254328</v>
      </c>
      <c r="D17" s="79">
        <v>64190</v>
      </c>
      <c r="E17" s="175">
        <v>5.1405531189999998</v>
      </c>
      <c r="F17" s="91"/>
      <c r="G17" s="91"/>
      <c r="H17" s="91"/>
    </row>
    <row r="18" spans="1:8" s="11" customFormat="1" ht="13.2">
      <c r="A18" s="129">
        <v>2025</v>
      </c>
      <c r="B18" s="176">
        <v>509297</v>
      </c>
      <c r="C18" s="79">
        <v>253174</v>
      </c>
      <c r="D18" s="79">
        <v>63971</v>
      </c>
      <c r="E18" s="175">
        <v>5.4713624230000004</v>
      </c>
      <c r="F18" s="91"/>
      <c r="G18" s="91"/>
      <c r="H18" s="91"/>
    </row>
  </sheetData>
  <phoneticPr fontId="31" type="noConversion"/>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A82C6-E2A3-4C14-9D6E-4772D3A0AA8B}">
  <sheetPr codeName="Sheet11">
    <tabColor rgb="FF92D050"/>
    <pageSetUpPr fitToPage="1"/>
  </sheetPr>
  <dimension ref="A1:Y19"/>
  <sheetViews>
    <sheetView workbookViewId="0">
      <selection activeCell="A20" sqref="A20:XFD27"/>
    </sheetView>
  </sheetViews>
  <sheetFormatPr defaultRowHeight="16.8"/>
  <cols>
    <col min="2" max="2" width="10.69921875" customWidth="1"/>
    <col min="3" max="3" width="22.69921875" customWidth="1"/>
    <col min="4" max="4" width="21" customWidth="1"/>
    <col min="5" max="5" width="30.09765625" customWidth="1"/>
    <col min="6" max="6" width="19.69921875" customWidth="1"/>
    <col min="7" max="7" width="12.8984375" customWidth="1"/>
  </cols>
  <sheetData>
    <row r="1" spans="1:17" s="19" customFormat="1" ht="13.2">
      <c r="A1" s="19" t="s">
        <v>291</v>
      </c>
      <c r="B1" s="84" t="s">
        <v>455</v>
      </c>
    </row>
    <row r="2" spans="1:17" s="11" customFormat="1" ht="13.2"/>
    <row r="3" spans="1:17" s="11" customFormat="1" ht="13.2">
      <c r="A3" s="11" t="s">
        <v>2</v>
      </c>
      <c r="B3" s="11" t="s">
        <v>292</v>
      </c>
    </row>
    <row r="4" spans="1:17" s="11" customFormat="1" ht="13.2">
      <c r="A4" s="11" t="s">
        <v>293</v>
      </c>
      <c r="B4" s="216" t="s">
        <v>502</v>
      </c>
    </row>
    <row r="5" spans="1:17" s="11" customFormat="1" ht="13.2">
      <c r="A5" s="11" t="s">
        <v>5</v>
      </c>
      <c r="B5" s="11" t="s">
        <v>6</v>
      </c>
    </row>
    <row r="6" spans="1:17" s="11" customFormat="1" ht="13.2">
      <c r="A6" s="12" t="s">
        <v>7</v>
      </c>
      <c r="B6" s="163">
        <v>45825</v>
      </c>
    </row>
    <row r="7" spans="1:17" s="11" customFormat="1" ht="13.2">
      <c r="A7" s="11" t="s">
        <v>294</v>
      </c>
    </row>
    <row r="8" spans="1:17" s="11" customFormat="1" ht="13.2"/>
    <row r="9" spans="1:17" s="11" customFormat="1" ht="13.2">
      <c r="A9" s="11" t="s">
        <v>8</v>
      </c>
      <c r="B9" s="11" t="s">
        <v>295</v>
      </c>
      <c r="C9" s="11" t="s">
        <v>296</v>
      </c>
      <c r="D9" s="11" t="s">
        <v>297</v>
      </c>
      <c r="E9" s="11" t="s">
        <v>298</v>
      </c>
      <c r="F9" s="11" t="s">
        <v>299</v>
      </c>
      <c r="G9" s="11" t="s">
        <v>11</v>
      </c>
      <c r="J9" s="84"/>
      <c r="K9" s="84"/>
      <c r="L9" s="84"/>
      <c r="M9" s="84"/>
      <c r="N9" s="84"/>
      <c r="O9" s="84"/>
      <c r="P9" s="84"/>
      <c r="Q9" s="84"/>
    </row>
    <row r="10" spans="1:17" s="11" customFormat="1" ht="13.2">
      <c r="A10" s="31" t="s">
        <v>62</v>
      </c>
      <c r="B10" s="158">
        <v>57105</v>
      </c>
      <c r="C10" s="158">
        <v>273778</v>
      </c>
      <c r="D10" s="158">
        <v>57567</v>
      </c>
      <c r="E10" s="158">
        <v>672685</v>
      </c>
      <c r="F10" s="158">
        <v>69408</v>
      </c>
      <c r="G10" s="158">
        <v>1130543</v>
      </c>
    </row>
    <row r="11" spans="1:17" s="11" customFormat="1" ht="13.2">
      <c r="A11" s="31" t="s">
        <v>63</v>
      </c>
      <c r="B11" s="158">
        <v>57147</v>
      </c>
      <c r="C11" s="158">
        <v>292380</v>
      </c>
      <c r="D11" s="158">
        <v>63766</v>
      </c>
      <c r="E11" s="158">
        <v>757482</v>
      </c>
      <c r="F11" s="158">
        <v>82110</v>
      </c>
      <c r="G11" s="158">
        <v>1252885</v>
      </c>
    </row>
    <row r="12" spans="1:17" s="11" customFormat="1" ht="13.2">
      <c r="A12" s="31" t="s">
        <v>64</v>
      </c>
      <c r="B12" s="158">
        <v>58038</v>
      </c>
      <c r="C12" s="158">
        <v>306691</v>
      </c>
      <c r="D12" s="158">
        <v>66917</v>
      </c>
      <c r="E12" s="158">
        <v>833892</v>
      </c>
      <c r="F12" s="158">
        <v>89379</v>
      </c>
      <c r="G12" s="158">
        <v>1354917</v>
      </c>
    </row>
    <row r="13" spans="1:17" s="11" customFormat="1" ht="13.2">
      <c r="A13" s="31" t="s">
        <v>65</v>
      </c>
      <c r="B13" s="158">
        <v>53846</v>
      </c>
      <c r="C13" s="158">
        <v>358051</v>
      </c>
      <c r="D13" s="158">
        <v>72392</v>
      </c>
      <c r="E13" s="158">
        <v>816981</v>
      </c>
      <c r="F13" s="158">
        <v>92814</v>
      </c>
      <c r="G13" s="158">
        <v>1394084</v>
      </c>
    </row>
    <row r="14" spans="1:17" s="11" customFormat="1" ht="13.2">
      <c r="A14" s="31" t="s">
        <v>66</v>
      </c>
      <c r="B14" s="158">
        <v>54252</v>
      </c>
      <c r="C14" s="158">
        <v>360410</v>
      </c>
      <c r="D14" s="158">
        <v>74457</v>
      </c>
      <c r="E14" s="158">
        <v>892961</v>
      </c>
      <c r="F14" s="158">
        <v>89527</v>
      </c>
      <c r="G14" s="158">
        <v>1471607</v>
      </c>
    </row>
    <row r="15" spans="1:17" s="11" customFormat="1" ht="13.2">
      <c r="A15" s="31" t="s">
        <v>67</v>
      </c>
      <c r="B15" s="24">
        <v>58395</v>
      </c>
      <c r="C15" s="24">
        <v>339456</v>
      </c>
      <c r="D15" s="24">
        <v>82145</v>
      </c>
      <c r="E15" s="24">
        <v>981922</v>
      </c>
      <c r="F15" s="24">
        <v>103208</v>
      </c>
      <c r="G15" s="158">
        <v>1565126</v>
      </c>
    </row>
    <row r="16" spans="1:17" s="11" customFormat="1" ht="13.2">
      <c r="A16" s="31" t="s">
        <v>68</v>
      </c>
      <c r="B16" s="24">
        <v>66277</v>
      </c>
      <c r="C16" s="24">
        <v>403760</v>
      </c>
      <c r="D16" s="24">
        <v>91247</v>
      </c>
      <c r="E16" s="24">
        <v>1109164</v>
      </c>
      <c r="F16" s="24">
        <v>113914</v>
      </c>
      <c r="G16" s="158">
        <v>1784362</v>
      </c>
    </row>
    <row r="17" spans="1:25" s="11" customFormat="1" ht="13.2">
      <c r="A17" s="31" t="s">
        <v>449</v>
      </c>
      <c r="B17" s="24">
        <v>70135</v>
      </c>
      <c r="C17" s="24">
        <v>424038</v>
      </c>
      <c r="D17" s="24">
        <v>90693</v>
      </c>
      <c r="E17" s="24">
        <v>1196219</v>
      </c>
      <c r="F17" s="24">
        <v>118296</v>
      </c>
      <c r="G17" s="158">
        <v>1899381</v>
      </c>
    </row>
    <row r="18" spans="1:25" s="11" customFormat="1" ht="13.2">
      <c r="A18" s="31">
        <v>2025</v>
      </c>
      <c r="B18" s="24">
        <v>80063</v>
      </c>
      <c r="C18" s="24">
        <v>445632</v>
      </c>
      <c r="D18" s="24">
        <v>83230</v>
      </c>
      <c r="E18" s="24">
        <v>1218184</v>
      </c>
      <c r="F18" s="24">
        <v>127368</v>
      </c>
      <c r="G18" s="158">
        <v>1954477</v>
      </c>
    </row>
    <row r="19" spans="1:25" s="11" customFormat="1" ht="13.2">
      <c r="A19" s="31"/>
      <c r="B19" s="24"/>
      <c r="C19" s="24"/>
      <c r="D19" s="24"/>
      <c r="E19" s="24"/>
      <c r="F19" s="24"/>
      <c r="G19" s="158"/>
      <c r="Y19" s="11">
        <v>1408411377</v>
      </c>
    </row>
  </sheetData>
  <phoneticPr fontId="31" type="noConversion"/>
  <pageMargins left="0.7" right="0.7" top="0.75" bottom="0.75" header="0.3" footer="0.3"/>
  <pageSetup paperSize="9" scale="40" fitToHeight="0" orientation="landscape" r:id="rId1"/>
  <ignoredErrors>
    <ignoredError sqref="A10:A17" numberStoredAsText="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CC4352-A146-4A7C-8DC0-214E1603E8CF}">
  <sheetPr codeName="Sheet12">
    <tabColor rgb="FF92D050"/>
  </sheetPr>
  <dimension ref="A1:F17"/>
  <sheetViews>
    <sheetView workbookViewId="0">
      <selection activeCell="B1" sqref="B1"/>
    </sheetView>
  </sheetViews>
  <sheetFormatPr defaultColWidth="9.09765625" defaultRowHeight="12.6"/>
  <cols>
    <col min="1" max="1" width="19.69921875" style="1" customWidth="1"/>
    <col min="2" max="5" width="20.69921875" style="1" customWidth="1"/>
    <col min="6" max="16384" width="9.09765625" style="1"/>
  </cols>
  <sheetData>
    <row r="1" spans="1:6" s="3" customFormat="1">
      <c r="A1" s="3" t="s">
        <v>300</v>
      </c>
      <c r="B1" s="240" t="s">
        <v>301</v>
      </c>
    </row>
    <row r="2" spans="1:6" s="3" customFormat="1">
      <c r="A2" s="5"/>
      <c r="B2" s="2"/>
    </row>
    <row r="3" spans="1:6" s="3" customFormat="1">
      <c r="A3" s="3" t="s">
        <v>2</v>
      </c>
      <c r="B3" s="3" t="s">
        <v>124</v>
      </c>
    </row>
    <row r="4" spans="1:6" s="3" customFormat="1" ht="13.8">
      <c r="A4" s="3" t="s">
        <v>4</v>
      </c>
      <c r="B4" s="161"/>
    </row>
    <row r="5" spans="1:6" s="3" customFormat="1">
      <c r="A5" s="3" t="s">
        <v>5</v>
      </c>
      <c r="B5" s="3" t="s">
        <v>6</v>
      </c>
    </row>
    <row r="6" spans="1:6" s="3" customFormat="1" ht="13.8">
      <c r="A6" s="12" t="s">
        <v>7</v>
      </c>
      <c r="B6" s="163">
        <v>46203</v>
      </c>
    </row>
    <row r="7" spans="1:6" s="3" customFormat="1">
      <c r="B7" s="9"/>
    </row>
    <row r="8" spans="1:6">
      <c r="B8" s="257" t="s">
        <v>302</v>
      </c>
      <c r="C8" s="257"/>
      <c r="D8" s="257"/>
    </row>
    <row r="9" spans="1:6" s="10" customFormat="1">
      <c r="B9" s="10" t="s">
        <v>303</v>
      </c>
      <c r="C9" s="10" t="s">
        <v>304</v>
      </c>
      <c r="D9" s="10" t="s">
        <v>305</v>
      </c>
      <c r="E9" s="8" t="s">
        <v>11</v>
      </c>
    </row>
    <row r="10" spans="1:6">
      <c r="A10" s="6">
        <v>2018</v>
      </c>
      <c r="B10" s="7">
        <v>0.274571063</v>
      </c>
      <c r="C10" s="7">
        <v>0.22264620299999999</v>
      </c>
      <c r="D10" s="7">
        <v>0.79442217500000001</v>
      </c>
      <c r="E10" s="7">
        <v>1.2916394410000001</v>
      </c>
    </row>
    <row r="11" spans="1:6">
      <c r="A11" s="6">
        <v>2019</v>
      </c>
      <c r="B11" s="7">
        <v>0.30591260199999998</v>
      </c>
      <c r="C11" s="7">
        <v>0.255083157</v>
      </c>
      <c r="D11" s="7">
        <v>0.88748288200000003</v>
      </c>
      <c r="E11" s="7">
        <v>1.4484786409999999</v>
      </c>
    </row>
    <row r="12" spans="1:6">
      <c r="A12" s="6">
        <v>2020</v>
      </c>
      <c r="B12" s="7">
        <v>0.32268481100000002</v>
      </c>
      <c r="C12" s="7">
        <v>0.31228767099999999</v>
      </c>
      <c r="D12" s="7">
        <v>0.96993447099999996</v>
      </c>
      <c r="E12" s="7">
        <v>1.604906953</v>
      </c>
      <c r="F12" s="4"/>
    </row>
    <row r="13" spans="1:6">
      <c r="A13" s="6">
        <v>2021</v>
      </c>
      <c r="B13" s="7">
        <v>0.29497939899999998</v>
      </c>
      <c r="C13" s="7">
        <v>0.31449569900000002</v>
      </c>
      <c r="D13" s="7">
        <v>1.037294714</v>
      </c>
      <c r="E13" s="7">
        <v>1.6467698120000001</v>
      </c>
    </row>
    <row r="14" spans="1:6">
      <c r="A14" s="6">
        <v>2022</v>
      </c>
      <c r="B14" s="7">
        <v>0.35665360299999999</v>
      </c>
      <c r="C14" s="7">
        <v>0.44332460400000001</v>
      </c>
      <c r="D14" s="7">
        <v>1.0845517650000001</v>
      </c>
      <c r="E14" s="7">
        <v>1.8845299720000002</v>
      </c>
    </row>
    <row r="15" spans="1:6">
      <c r="A15" s="6">
        <v>2023</v>
      </c>
      <c r="B15" s="7">
        <v>0.326378375</v>
      </c>
      <c r="C15" s="7">
        <v>0.50213025099999997</v>
      </c>
      <c r="D15" s="7">
        <v>1.3892160710000001</v>
      </c>
      <c r="E15" s="7">
        <v>2.217724697</v>
      </c>
    </row>
    <row r="16" spans="1:6">
      <c r="A16" s="6">
        <v>2024</v>
      </c>
      <c r="B16" s="7">
        <v>0.33730756899999997</v>
      </c>
      <c r="C16" s="7">
        <v>0.58150521700000002</v>
      </c>
      <c r="D16" s="7">
        <v>1.3851877459999999</v>
      </c>
      <c r="E16" s="7">
        <v>2.3040005319999999</v>
      </c>
    </row>
    <row r="17" spans="1:5">
      <c r="A17" s="6">
        <v>2025</v>
      </c>
      <c r="B17" s="7">
        <v>0.45620149199999999</v>
      </c>
      <c r="C17" s="7">
        <v>0.75111854</v>
      </c>
      <c r="D17" s="7">
        <v>1.3367267410000001</v>
      </c>
      <c r="E17" s="7">
        <v>2.5440467729999998</v>
      </c>
    </row>
  </sheetData>
  <mergeCells count="1">
    <mergeCell ref="B8:D8"/>
  </mergeCells>
  <pageMargins left="0.7" right="0.7" top="0.75" bottom="0.75" header="0.3" footer="0.3"/>
  <pageSetup paperSize="9" orientation="portrait" horizontalDpi="4294967293"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9B356A-FC80-4A9F-BE60-71343EFF4B8F}">
  <sheetPr codeName="Sheet13">
    <tabColor rgb="FF92D050"/>
  </sheetPr>
  <dimension ref="A1:S17"/>
  <sheetViews>
    <sheetView workbookViewId="0">
      <selection activeCell="G32" sqref="G32"/>
    </sheetView>
  </sheetViews>
  <sheetFormatPr defaultColWidth="9.09765625" defaultRowHeight="13.2"/>
  <cols>
    <col min="1" max="1" width="32.09765625" style="11" customWidth="1"/>
    <col min="2" max="16384" width="9.09765625" style="11"/>
  </cols>
  <sheetData>
    <row r="1" spans="1:19" s="32" customFormat="1" ht="12">
      <c r="A1" s="32" t="s">
        <v>306</v>
      </c>
      <c r="B1" s="32" t="s">
        <v>307</v>
      </c>
    </row>
    <row r="2" spans="1:19" s="32" customFormat="1" ht="12">
      <c r="A2" s="32" t="s">
        <v>2</v>
      </c>
      <c r="B2" s="32" t="s">
        <v>124</v>
      </c>
    </row>
    <row r="3" spans="1:19" s="32" customFormat="1" ht="12">
      <c r="A3" s="32" t="s">
        <v>4</v>
      </c>
    </row>
    <row r="4" spans="1:19" s="32" customFormat="1">
      <c r="A4" s="32" t="s">
        <v>5</v>
      </c>
      <c r="B4" s="159" t="s">
        <v>6</v>
      </c>
    </row>
    <row r="5" spans="1:19" s="32" customFormat="1">
      <c r="A5" s="12" t="s">
        <v>7</v>
      </c>
      <c r="B5" s="13">
        <v>45418</v>
      </c>
    </row>
    <row r="6" spans="1:19" s="32" customFormat="1" ht="12"/>
    <row r="7" spans="1:19" s="32" customFormat="1" ht="12">
      <c r="A7" s="32" t="s">
        <v>308</v>
      </c>
      <c r="B7" s="32" t="s">
        <v>309</v>
      </c>
    </row>
    <row r="8" spans="1:19" s="32" customFormat="1" ht="12">
      <c r="A8" s="32" t="s">
        <v>2</v>
      </c>
      <c r="B8" s="32" t="s">
        <v>124</v>
      </c>
    </row>
    <row r="9" spans="1:19" s="32" customFormat="1" ht="12">
      <c r="A9" s="32" t="s">
        <v>4</v>
      </c>
    </row>
    <row r="10" spans="1:19" s="32" customFormat="1" ht="12">
      <c r="A10" s="32" t="s">
        <v>5</v>
      </c>
      <c r="B10" s="32" t="s">
        <v>6</v>
      </c>
    </row>
    <row r="11" spans="1:19" s="32" customFormat="1">
      <c r="A11" s="12" t="s">
        <v>7</v>
      </c>
      <c r="B11" s="13">
        <v>46148</v>
      </c>
    </row>
    <row r="12" spans="1:19" s="32" customFormat="1" ht="12"/>
    <row r="13" spans="1:19">
      <c r="A13" s="241"/>
      <c r="B13" s="243" t="s">
        <v>310</v>
      </c>
      <c r="C13" s="244"/>
      <c r="D13" s="244"/>
      <c r="E13" s="244"/>
      <c r="F13" s="244"/>
      <c r="G13" s="244"/>
      <c r="H13" s="244"/>
      <c r="I13" s="244"/>
      <c r="J13" s="245"/>
      <c r="K13" s="133"/>
      <c r="L13" s="133"/>
      <c r="M13" s="133"/>
      <c r="N13" s="133"/>
      <c r="O13" s="133"/>
      <c r="P13" s="133"/>
      <c r="Q13" s="133"/>
    </row>
    <row r="14" spans="1:19">
      <c r="A14" s="242"/>
      <c r="B14" s="134">
        <v>2010</v>
      </c>
      <c r="C14" s="135">
        <v>2011</v>
      </c>
      <c r="D14" s="135">
        <v>2012</v>
      </c>
      <c r="E14" s="135">
        <v>2013</v>
      </c>
      <c r="F14" s="135">
        <v>2014</v>
      </c>
      <c r="G14" s="135">
        <v>2015</v>
      </c>
      <c r="H14" s="135">
        <v>2016</v>
      </c>
      <c r="I14" s="134">
        <v>2017</v>
      </c>
      <c r="J14" s="134">
        <v>2018</v>
      </c>
      <c r="K14" s="134">
        <v>2019</v>
      </c>
      <c r="L14" s="134">
        <v>2020</v>
      </c>
      <c r="M14" s="134">
        <v>2021</v>
      </c>
      <c r="N14" s="134">
        <v>2022</v>
      </c>
      <c r="O14" s="134">
        <v>2023</v>
      </c>
      <c r="P14" s="134">
        <v>2024</v>
      </c>
      <c r="Q14" s="134">
        <v>2025</v>
      </c>
    </row>
    <row r="15" spans="1:19">
      <c r="A15" s="135" t="s">
        <v>311</v>
      </c>
      <c r="B15" s="136">
        <v>2.2000000000000002</v>
      </c>
      <c r="C15" s="136">
        <v>2.2999999999999998</v>
      </c>
      <c r="D15" s="136">
        <v>2.5</v>
      </c>
      <c r="E15" s="136">
        <v>2.8</v>
      </c>
      <c r="F15" s="136">
        <v>3.1</v>
      </c>
      <c r="G15" s="136">
        <v>3.3</v>
      </c>
      <c r="H15" s="136">
        <v>3.5</v>
      </c>
      <c r="I15" s="136">
        <v>3.8</v>
      </c>
      <c r="J15" s="136">
        <v>4</v>
      </c>
      <c r="K15" s="136">
        <v>4.2</v>
      </c>
      <c r="L15" s="136">
        <v>4.8</v>
      </c>
      <c r="M15" s="136">
        <v>5.4</v>
      </c>
      <c r="N15" s="136">
        <v>5.7</v>
      </c>
      <c r="O15" s="136">
        <v>6</v>
      </c>
      <c r="P15" s="136">
        <v>6.4</v>
      </c>
      <c r="Q15" s="136">
        <v>6.8</v>
      </c>
      <c r="S15" s="91"/>
    </row>
    <row r="16" spans="1:19">
      <c r="A16" s="135" t="s">
        <v>312</v>
      </c>
      <c r="B16" s="136">
        <v>1.5</v>
      </c>
      <c r="C16" s="136">
        <v>1.5</v>
      </c>
      <c r="D16" s="136">
        <v>1.6</v>
      </c>
      <c r="E16" s="136">
        <v>1.8</v>
      </c>
      <c r="F16" s="136">
        <v>2</v>
      </c>
      <c r="G16" s="136">
        <v>2.1</v>
      </c>
      <c r="H16" s="136">
        <v>2.4</v>
      </c>
      <c r="I16" s="136">
        <v>2.5</v>
      </c>
      <c r="J16" s="136">
        <v>2.7</v>
      </c>
      <c r="K16" s="136">
        <v>3</v>
      </c>
      <c r="L16" s="136">
        <v>3.4</v>
      </c>
      <c r="M16" s="136">
        <v>3.7</v>
      </c>
      <c r="N16" s="136">
        <v>4</v>
      </c>
      <c r="O16" s="136">
        <v>4.5</v>
      </c>
      <c r="P16" s="136">
        <v>4.7</v>
      </c>
      <c r="Q16" s="136">
        <v>4.9000000000000004</v>
      </c>
      <c r="S16" s="91"/>
    </row>
    <row r="17" spans="2:17">
      <c r="B17" s="91"/>
      <c r="C17" s="91"/>
      <c r="D17" s="91"/>
      <c r="E17" s="91"/>
      <c r="F17" s="91"/>
      <c r="G17" s="91"/>
      <c r="H17" s="91"/>
      <c r="I17" s="91"/>
      <c r="J17" s="91"/>
      <c r="K17" s="91"/>
      <c r="L17" s="91"/>
      <c r="M17" s="91"/>
      <c r="N17" s="91"/>
      <c r="O17" s="91"/>
      <c r="P17" s="91"/>
      <c r="Q17" s="91"/>
    </row>
  </sheetData>
  <mergeCells count="2">
    <mergeCell ref="A13:A14"/>
    <mergeCell ref="B13:J13"/>
  </mergeCells>
  <pageMargins left="0.7" right="0.7" top="0.75" bottom="0.75" header="0.3" footer="0.3"/>
  <pageSetup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258278-0871-4B6E-A848-0965CD8C6A07}">
  <sheetPr codeName="Sheet16">
    <tabColor rgb="FF92D050"/>
  </sheetPr>
  <dimension ref="A1:Y50"/>
  <sheetViews>
    <sheetView workbookViewId="0">
      <selection sqref="A1:XFD7"/>
    </sheetView>
  </sheetViews>
  <sheetFormatPr defaultColWidth="9.09765625" defaultRowHeight="13.2"/>
  <cols>
    <col min="1" max="1" width="15.69921875" style="11" customWidth="1"/>
    <col min="2" max="2" width="34.69921875" style="11" customWidth="1"/>
    <col min="3" max="3" width="25.8984375" style="11" customWidth="1"/>
    <col min="4" max="4" width="23.59765625" style="11" customWidth="1"/>
    <col min="5" max="5" width="25.69921875" style="11" customWidth="1"/>
    <col min="6" max="16384" width="9.09765625" style="11"/>
  </cols>
  <sheetData>
    <row r="1" spans="1:4" s="82" customFormat="1" ht="11.4">
      <c r="A1" s="80" t="s">
        <v>313</v>
      </c>
      <c r="B1" s="22" t="s">
        <v>347</v>
      </c>
    </row>
    <row r="2" spans="1:4" s="82" customFormat="1" ht="11.4"/>
    <row r="3" spans="1:4" s="82" customFormat="1" ht="11.4">
      <c r="A3" s="82" t="s">
        <v>2</v>
      </c>
      <c r="B3" s="30" t="s">
        <v>348</v>
      </c>
    </row>
    <row r="4" spans="1:4" s="82" customFormat="1">
      <c r="A4" s="82" t="s">
        <v>4</v>
      </c>
      <c r="B4" s="161"/>
    </row>
    <row r="5" spans="1:4" s="82" customFormat="1" ht="11.4">
      <c r="A5" s="82" t="s">
        <v>5</v>
      </c>
      <c r="B5" s="150" t="s">
        <v>349</v>
      </c>
    </row>
    <row r="6" spans="1:4" s="82" customFormat="1">
      <c r="A6" s="12" t="s">
        <v>7</v>
      </c>
      <c r="B6" s="13">
        <v>45418</v>
      </c>
    </row>
    <row r="7" spans="1:4" s="82" customFormat="1">
      <c r="A7" s="12"/>
      <c r="B7" s="13"/>
    </row>
    <row r="8" spans="1:4" s="84" customFormat="1">
      <c r="B8" s="258" t="s">
        <v>350</v>
      </c>
      <c r="C8" s="258"/>
    </row>
    <row r="9" spans="1:4" s="84" customFormat="1">
      <c r="A9" s="84" t="s">
        <v>351</v>
      </c>
      <c r="B9" s="84" t="s">
        <v>152</v>
      </c>
      <c r="C9" s="84" t="s">
        <v>151</v>
      </c>
      <c r="D9" s="84" t="s">
        <v>352</v>
      </c>
    </row>
    <row r="10" spans="1:4">
      <c r="A10" s="85" t="s">
        <v>353</v>
      </c>
      <c r="B10" s="84"/>
      <c r="C10" s="84"/>
    </row>
    <row r="11" spans="1:4">
      <c r="A11" s="85" t="s">
        <v>354</v>
      </c>
      <c r="B11" s="151">
        <v>23.379899999999999</v>
      </c>
      <c r="C11" s="151">
        <v>21.476500000000001</v>
      </c>
      <c r="D11" s="11">
        <f t="shared" ref="D11:D50" si="0">B11-C11</f>
        <v>1.9033999999999978</v>
      </c>
    </row>
    <row r="12" spans="1:4">
      <c r="A12" s="85" t="s">
        <v>355</v>
      </c>
      <c r="B12" s="151">
        <v>23.461200000000002</v>
      </c>
      <c r="C12" s="151">
        <v>21.594200000000001</v>
      </c>
      <c r="D12" s="11">
        <f t="shared" si="0"/>
        <v>1.8670000000000009</v>
      </c>
    </row>
    <row r="13" spans="1:4">
      <c r="A13" s="85" t="s">
        <v>356</v>
      </c>
      <c r="B13" s="151">
        <v>23.542000000000002</v>
      </c>
      <c r="C13" s="151">
        <v>21.710899999999999</v>
      </c>
      <c r="D13" s="11">
        <f t="shared" si="0"/>
        <v>1.8311000000000028</v>
      </c>
    </row>
    <row r="14" spans="1:4">
      <c r="A14" s="85" t="s">
        <v>357</v>
      </c>
      <c r="B14" s="151">
        <v>23.622499999999999</v>
      </c>
      <c r="C14" s="151">
        <v>21.826599999999999</v>
      </c>
      <c r="D14" s="11">
        <f t="shared" si="0"/>
        <v>1.7958999999999996</v>
      </c>
    </row>
    <row r="15" spans="1:4">
      <c r="A15" s="85" t="s">
        <v>358</v>
      </c>
      <c r="B15" s="151">
        <v>23.702500000000001</v>
      </c>
      <c r="C15" s="151">
        <v>21.941299999999998</v>
      </c>
      <c r="D15" s="11">
        <f t="shared" si="0"/>
        <v>1.7612000000000023</v>
      </c>
    </row>
    <row r="16" spans="1:4">
      <c r="A16" s="85" t="s">
        <v>359</v>
      </c>
      <c r="B16" s="151">
        <v>23.7821</v>
      </c>
      <c r="C16" s="151">
        <v>22.055</v>
      </c>
      <c r="D16" s="11">
        <f t="shared" si="0"/>
        <v>1.7271000000000001</v>
      </c>
    </row>
    <row r="17" spans="1:25">
      <c r="A17" s="85" t="s">
        <v>360</v>
      </c>
      <c r="B17" s="151">
        <v>23.8612</v>
      </c>
      <c r="C17" s="151">
        <v>22.1677</v>
      </c>
      <c r="D17" s="11">
        <f t="shared" si="0"/>
        <v>1.6935000000000002</v>
      </c>
    </row>
    <row r="18" spans="1:25">
      <c r="A18" s="85" t="s">
        <v>361</v>
      </c>
      <c r="B18" s="151">
        <v>23.94</v>
      </c>
      <c r="C18" s="151">
        <v>22.279399999999999</v>
      </c>
      <c r="D18" s="11">
        <f t="shared" si="0"/>
        <v>1.6606000000000023</v>
      </c>
    </row>
    <row r="19" spans="1:25">
      <c r="A19" s="85" t="s">
        <v>362</v>
      </c>
      <c r="B19" s="151">
        <v>24.0183</v>
      </c>
      <c r="C19" s="151">
        <v>22.3901</v>
      </c>
      <c r="D19" s="11">
        <f t="shared" si="0"/>
        <v>1.6281999999999996</v>
      </c>
    </row>
    <row r="20" spans="1:25">
      <c r="A20" s="85" t="s">
        <v>363</v>
      </c>
      <c r="B20" s="151">
        <v>24.0962</v>
      </c>
      <c r="C20" s="151">
        <v>22.4998</v>
      </c>
      <c r="D20" s="11">
        <f t="shared" si="0"/>
        <v>1.5963999999999992</v>
      </c>
      <c r="Y20" s="11">
        <v>1408411377</v>
      </c>
    </row>
    <row r="21" spans="1:25">
      <c r="A21" s="85" t="s">
        <v>364</v>
      </c>
      <c r="B21" s="151">
        <v>24.1737</v>
      </c>
      <c r="C21" s="151">
        <v>22.608499999999999</v>
      </c>
      <c r="D21" s="11">
        <f t="shared" si="0"/>
        <v>1.5652000000000008</v>
      </c>
    </row>
    <row r="22" spans="1:25">
      <c r="A22" s="85" t="s">
        <v>365</v>
      </c>
      <c r="B22" s="151">
        <v>24.250699999999998</v>
      </c>
      <c r="C22" s="151">
        <v>22.7163</v>
      </c>
      <c r="D22" s="11">
        <f t="shared" si="0"/>
        <v>1.534399999999998</v>
      </c>
    </row>
    <row r="23" spans="1:25">
      <c r="A23" s="85" t="s">
        <v>366</v>
      </c>
      <c r="B23" s="151">
        <v>24.327300000000001</v>
      </c>
      <c r="C23" s="151">
        <v>22.823</v>
      </c>
      <c r="D23" s="11">
        <f t="shared" si="0"/>
        <v>1.5043000000000006</v>
      </c>
    </row>
    <row r="24" spans="1:25">
      <c r="A24" s="85" t="s">
        <v>367</v>
      </c>
      <c r="B24" s="151">
        <v>24.403400000000001</v>
      </c>
      <c r="C24" s="151">
        <v>22.928599999999999</v>
      </c>
      <c r="D24" s="11">
        <f t="shared" si="0"/>
        <v>1.4748000000000019</v>
      </c>
    </row>
    <row r="25" spans="1:25">
      <c r="A25" s="85" t="s">
        <v>368</v>
      </c>
      <c r="B25" s="151">
        <v>24.4788</v>
      </c>
      <c r="C25" s="151">
        <v>23.033200000000001</v>
      </c>
      <c r="D25" s="11">
        <f t="shared" si="0"/>
        <v>1.4455999999999989</v>
      </c>
    </row>
    <row r="26" spans="1:25">
      <c r="A26" s="85" t="s">
        <v>369</v>
      </c>
      <c r="B26" s="151">
        <v>24.5535</v>
      </c>
      <c r="C26" s="151">
        <v>23.136600000000001</v>
      </c>
      <c r="D26" s="11">
        <f t="shared" si="0"/>
        <v>1.4168999999999983</v>
      </c>
    </row>
    <row r="27" spans="1:25">
      <c r="A27" s="85" t="s">
        <v>370</v>
      </c>
      <c r="B27" s="151">
        <v>24.627300000000002</v>
      </c>
      <c r="C27" s="151">
        <v>23.238600000000002</v>
      </c>
      <c r="D27" s="11">
        <f t="shared" si="0"/>
        <v>1.3887</v>
      </c>
    </row>
    <row r="28" spans="1:25">
      <c r="A28" s="85" t="s">
        <v>371</v>
      </c>
      <c r="B28" s="151">
        <v>24.700099999999999</v>
      </c>
      <c r="C28" s="151">
        <v>23.339200000000002</v>
      </c>
      <c r="D28" s="11">
        <f t="shared" si="0"/>
        <v>1.3608999999999973</v>
      </c>
    </row>
    <row r="29" spans="1:25">
      <c r="A29" s="85" t="s">
        <v>372</v>
      </c>
      <c r="B29" s="151">
        <v>24.771599999999999</v>
      </c>
      <c r="C29" s="151">
        <v>23.438099999999999</v>
      </c>
      <c r="D29" s="11">
        <f t="shared" si="0"/>
        <v>1.3335000000000008</v>
      </c>
    </row>
    <row r="30" spans="1:25">
      <c r="A30" s="85" t="s">
        <v>373</v>
      </c>
      <c r="B30" s="151">
        <v>24.8416</v>
      </c>
      <c r="C30" s="151">
        <v>23.5351</v>
      </c>
      <c r="D30" s="11">
        <f t="shared" si="0"/>
        <v>1.3064999999999998</v>
      </c>
    </row>
    <row r="31" spans="1:25">
      <c r="A31" s="85" t="s">
        <v>374</v>
      </c>
      <c r="B31" s="151">
        <v>24.9101</v>
      </c>
      <c r="C31" s="151">
        <v>23.63</v>
      </c>
      <c r="D31" s="11">
        <f t="shared" si="0"/>
        <v>1.2801000000000009</v>
      </c>
    </row>
    <row r="32" spans="1:25">
      <c r="A32" s="85" t="s">
        <v>375</v>
      </c>
      <c r="B32" s="151">
        <v>24.976800000000001</v>
      </c>
      <c r="C32" s="151">
        <v>23.7227</v>
      </c>
      <c r="D32" s="11">
        <f t="shared" si="0"/>
        <v>1.2541000000000011</v>
      </c>
    </row>
    <row r="33" spans="1:4">
      <c r="A33" s="85" t="s">
        <v>376</v>
      </c>
      <c r="B33" s="151">
        <v>25.041599999999999</v>
      </c>
      <c r="C33" s="151">
        <v>23.812899999999999</v>
      </c>
      <c r="D33" s="11">
        <f t="shared" si="0"/>
        <v>1.2286999999999999</v>
      </c>
    </row>
    <row r="34" spans="1:4">
      <c r="A34" s="85" t="s">
        <v>377</v>
      </c>
      <c r="B34" s="151">
        <v>25.104500000000002</v>
      </c>
      <c r="C34" s="151">
        <v>23.900400000000001</v>
      </c>
      <c r="D34" s="11">
        <f t="shared" si="0"/>
        <v>1.2041000000000004</v>
      </c>
    </row>
    <row r="35" spans="1:4">
      <c r="A35" s="85" t="s">
        <v>378</v>
      </c>
      <c r="B35" s="151">
        <v>25.165299999999998</v>
      </c>
      <c r="C35" s="151">
        <v>23.985099999999999</v>
      </c>
      <c r="D35" s="11">
        <f t="shared" si="0"/>
        <v>1.1801999999999992</v>
      </c>
    </row>
    <row r="36" spans="1:4">
      <c r="A36" s="85" t="s">
        <v>379</v>
      </c>
      <c r="B36" s="151">
        <v>25.2242</v>
      </c>
      <c r="C36" s="151">
        <v>24.0669</v>
      </c>
      <c r="D36" s="11">
        <f t="shared" si="0"/>
        <v>1.1572999999999993</v>
      </c>
    </row>
    <row r="37" spans="1:4">
      <c r="A37" s="85" t="s">
        <v>380</v>
      </c>
      <c r="B37" s="151">
        <v>25.281099999999999</v>
      </c>
      <c r="C37" s="151">
        <v>24.145800000000001</v>
      </c>
      <c r="D37" s="11">
        <f t="shared" si="0"/>
        <v>1.1352999999999973</v>
      </c>
    </row>
    <row r="38" spans="1:4">
      <c r="A38" s="85" t="s">
        <v>381</v>
      </c>
      <c r="B38" s="151">
        <v>25.335999999999999</v>
      </c>
      <c r="C38" s="151">
        <v>24.221699999999998</v>
      </c>
      <c r="D38" s="11">
        <f t="shared" si="0"/>
        <v>1.1143000000000001</v>
      </c>
    </row>
    <row r="39" spans="1:4">
      <c r="A39" s="85" t="s">
        <v>382</v>
      </c>
      <c r="B39" s="151">
        <v>25.388999999999999</v>
      </c>
      <c r="C39" s="151">
        <v>24.294799999999999</v>
      </c>
      <c r="D39" s="11">
        <f t="shared" si="0"/>
        <v>1.0942000000000007</v>
      </c>
    </row>
    <row r="40" spans="1:4">
      <c r="A40" s="85" t="s">
        <v>383</v>
      </c>
      <c r="B40" s="151">
        <v>25.440100000000001</v>
      </c>
      <c r="C40" s="151">
        <v>24.364999999999998</v>
      </c>
      <c r="D40" s="11">
        <f t="shared" si="0"/>
        <v>1.0751000000000026</v>
      </c>
    </row>
    <row r="41" spans="1:4">
      <c r="A41" s="85" t="s">
        <v>384</v>
      </c>
      <c r="B41" s="151">
        <v>25.4895</v>
      </c>
      <c r="C41" s="151">
        <v>24.432500000000001</v>
      </c>
      <c r="D41" s="11">
        <f t="shared" si="0"/>
        <v>1.0569999999999986</v>
      </c>
    </row>
    <row r="42" spans="1:4">
      <c r="A42" s="85" t="s">
        <v>385</v>
      </c>
      <c r="B42" s="151">
        <v>25.537299999999998</v>
      </c>
      <c r="C42" s="151">
        <v>24.497299999999999</v>
      </c>
      <c r="D42" s="11">
        <f t="shared" si="0"/>
        <v>1.0399999999999991</v>
      </c>
    </row>
    <row r="43" spans="1:4">
      <c r="A43" s="85" t="s">
        <v>386</v>
      </c>
      <c r="B43" s="151">
        <v>25.583400000000001</v>
      </c>
      <c r="C43" s="151">
        <v>24.559699999999999</v>
      </c>
      <c r="D43" s="11">
        <f t="shared" si="0"/>
        <v>1.0237000000000016</v>
      </c>
    </row>
    <row r="44" spans="1:4">
      <c r="A44" s="85" t="s">
        <v>387</v>
      </c>
      <c r="B44" s="151">
        <v>25.6281</v>
      </c>
      <c r="C44" s="151">
        <v>24.619599999999998</v>
      </c>
      <c r="D44" s="11">
        <f t="shared" si="0"/>
        <v>1.0085000000000015</v>
      </c>
    </row>
    <row r="45" spans="1:4">
      <c r="A45" s="85" t="s">
        <v>189</v>
      </c>
      <c r="B45" s="151">
        <v>25.671299999999999</v>
      </c>
      <c r="C45" s="151">
        <v>24.677299999999999</v>
      </c>
      <c r="D45" s="11">
        <f t="shared" si="0"/>
        <v>0.99399999999999977</v>
      </c>
    </row>
    <row r="46" spans="1:4">
      <c r="A46" s="85" t="s">
        <v>190</v>
      </c>
      <c r="B46" s="151">
        <v>25.7133</v>
      </c>
      <c r="C46" s="151">
        <v>24.732900000000001</v>
      </c>
      <c r="D46" s="11">
        <f t="shared" si="0"/>
        <v>0.98039999999999949</v>
      </c>
    </row>
    <row r="47" spans="1:4">
      <c r="A47" s="85" t="s">
        <v>191</v>
      </c>
      <c r="B47" s="151">
        <v>25.754000000000001</v>
      </c>
      <c r="C47" s="151">
        <v>24.7864</v>
      </c>
      <c r="D47" s="11">
        <f t="shared" si="0"/>
        <v>0.9676000000000009</v>
      </c>
    </row>
    <row r="48" spans="1:4">
      <c r="A48" s="85" t="s">
        <v>192</v>
      </c>
      <c r="B48" s="151">
        <v>25.793500000000002</v>
      </c>
      <c r="C48" s="151">
        <v>24.838100000000001</v>
      </c>
      <c r="D48" s="11">
        <f t="shared" si="0"/>
        <v>0.95540000000000092</v>
      </c>
    </row>
    <row r="49" spans="1:4">
      <c r="A49" s="85" t="s">
        <v>193</v>
      </c>
      <c r="B49" s="151">
        <v>25.831900000000001</v>
      </c>
      <c r="C49" s="151">
        <v>24.888000000000002</v>
      </c>
      <c r="D49" s="11">
        <f t="shared" si="0"/>
        <v>0.9438999999999993</v>
      </c>
    </row>
    <row r="50" spans="1:4">
      <c r="A50" s="85" t="s">
        <v>194</v>
      </c>
      <c r="B50" s="151">
        <v>25.869299999999999</v>
      </c>
      <c r="C50" s="151">
        <v>24.936299999999999</v>
      </c>
      <c r="D50" s="11">
        <f t="shared" si="0"/>
        <v>0.93299999999999983</v>
      </c>
    </row>
  </sheetData>
  <mergeCells count="1">
    <mergeCell ref="B8:C8"/>
  </mergeCells>
  <phoneticPr fontId="31" type="noConversion"/>
  <pageMargins left="0.7" right="0.7" top="0.75" bottom="0.75" header="0.3" footer="0.3"/>
  <pageSetup paperSize="9"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8471A4-592F-4B2B-855E-EE861BD6ABE0}">
  <sheetPr>
    <tabColor rgb="FF92D050"/>
  </sheetPr>
  <dimension ref="A1:M10"/>
  <sheetViews>
    <sheetView workbookViewId="0">
      <selection sqref="A1:XFD7"/>
    </sheetView>
  </sheetViews>
  <sheetFormatPr defaultColWidth="8.8984375" defaultRowHeight="13.2"/>
  <cols>
    <col min="1" max="1" width="34.09765625" style="273" bestFit="1" customWidth="1"/>
    <col min="2" max="2" width="8.3984375" style="273" customWidth="1"/>
    <col min="3" max="4" width="7.19921875" style="273" customWidth="1"/>
    <col min="5" max="16384" width="8.8984375" style="273"/>
  </cols>
  <sheetData>
    <row r="1" spans="1:13" s="266" customFormat="1">
      <c r="A1" s="271" t="s">
        <v>541</v>
      </c>
      <c r="B1" s="272" t="s">
        <v>542</v>
      </c>
    </row>
    <row r="2" spans="1:13" s="266" customFormat="1"/>
    <row r="3" spans="1:13" s="266" customFormat="1">
      <c r="A3" s="266" t="s">
        <v>2</v>
      </c>
      <c r="B3" s="267" t="s">
        <v>8</v>
      </c>
    </row>
    <row r="4" spans="1:13" s="266" customFormat="1">
      <c r="A4" s="266" t="s">
        <v>4</v>
      </c>
      <c r="B4" s="266" t="s">
        <v>544</v>
      </c>
    </row>
    <row r="5" spans="1:13" s="266" customFormat="1">
      <c r="A5" s="266" t="s">
        <v>5</v>
      </c>
      <c r="B5" s="268" t="s">
        <v>543</v>
      </c>
    </row>
    <row r="6" spans="1:13" s="266" customFormat="1">
      <c r="A6" s="269" t="s">
        <v>7</v>
      </c>
      <c r="B6" s="270">
        <v>45783</v>
      </c>
    </row>
    <row r="7" spans="1:13" s="266" customFormat="1">
      <c r="A7" s="269"/>
      <c r="B7" s="270"/>
    </row>
    <row r="8" spans="1:13">
      <c r="B8" s="273">
        <v>1958</v>
      </c>
      <c r="C8" s="273">
        <v>1959</v>
      </c>
      <c r="D8" s="273">
        <v>1960</v>
      </c>
      <c r="E8" s="273" t="s">
        <v>486</v>
      </c>
      <c r="F8" s="273" t="s">
        <v>485</v>
      </c>
      <c r="G8" s="273" t="s">
        <v>484</v>
      </c>
      <c r="H8" s="273" t="s">
        <v>483</v>
      </c>
      <c r="I8" s="273" t="s">
        <v>482</v>
      </c>
      <c r="J8" s="273" t="s">
        <v>481</v>
      </c>
      <c r="K8" s="273" t="s">
        <v>480</v>
      </c>
      <c r="L8" s="273" t="s">
        <v>479</v>
      </c>
      <c r="M8" s="273" t="s">
        <v>478</v>
      </c>
    </row>
    <row r="9" spans="1:13">
      <c r="A9" s="273" t="s">
        <v>477</v>
      </c>
      <c r="B9" s="273">
        <v>61</v>
      </c>
      <c r="C9" s="273">
        <v>62</v>
      </c>
      <c r="D9" s="273">
        <v>62</v>
      </c>
      <c r="E9" s="273">
        <v>63</v>
      </c>
      <c r="F9" s="273">
        <v>64</v>
      </c>
      <c r="G9" s="273">
        <v>64</v>
      </c>
      <c r="H9" s="273">
        <v>64</v>
      </c>
      <c r="I9" s="273">
        <v>65</v>
      </c>
      <c r="J9" s="273">
        <v>65</v>
      </c>
      <c r="K9" s="273">
        <v>66</v>
      </c>
      <c r="L9" s="273">
        <v>66</v>
      </c>
      <c r="M9" s="273">
        <v>67</v>
      </c>
    </row>
    <row r="10" spans="1:13">
      <c r="A10" s="273" t="s">
        <v>476</v>
      </c>
      <c r="B10" s="273">
        <v>66</v>
      </c>
      <c r="C10" s="273">
        <v>66</v>
      </c>
      <c r="D10" s="273">
        <v>67</v>
      </c>
      <c r="E10" s="273">
        <v>67</v>
      </c>
      <c r="F10" s="273">
        <v>67</v>
      </c>
      <c r="G10" s="273">
        <v>67</v>
      </c>
      <c r="H10" s="273">
        <v>68</v>
      </c>
      <c r="I10" s="273">
        <v>68</v>
      </c>
      <c r="J10" s="273">
        <v>69</v>
      </c>
      <c r="K10" s="273">
        <v>69</v>
      </c>
      <c r="L10" s="273">
        <v>70</v>
      </c>
      <c r="M10" s="273">
        <v>70</v>
      </c>
    </row>
  </sheetData>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D9183-5A3E-4F44-886B-D9DCC985C11F}">
  <sheetPr>
    <tabColor rgb="FF92D050"/>
  </sheetPr>
  <dimension ref="A1:Y28"/>
  <sheetViews>
    <sheetView workbookViewId="0">
      <selection activeCell="V36" sqref="V36"/>
    </sheetView>
  </sheetViews>
  <sheetFormatPr defaultColWidth="8.8984375" defaultRowHeight="16.8"/>
  <cols>
    <col min="1" max="16384" width="8.8984375" style="217"/>
  </cols>
  <sheetData>
    <row r="1" spans="1:7" s="266" customFormat="1" ht="13.2">
      <c r="A1" s="271" t="s">
        <v>545</v>
      </c>
      <c r="B1" s="272" t="s">
        <v>546</v>
      </c>
    </row>
    <row r="2" spans="1:7" s="266" customFormat="1" ht="13.2"/>
    <row r="3" spans="1:7" s="266" customFormat="1" ht="13.2">
      <c r="A3" s="266" t="s">
        <v>2</v>
      </c>
      <c r="B3" s="267" t="s">
        <v>547</v>
      </c>
    </row>
    <row r="4" spans="1:7" s="266" customFormat="1" ht="13.2">
      <c r="A4" s="266" t="s">
        <v>4</v>
      </c>
      <c r="B4" s="266" t="s">
        <v>549</v>
      </c>
      <c r="F4" s="266" t="s">
        <v>550</v>
      </c>
    </row>
    <row r="5" spans="1:7" s="266" customFormat="1" ht="13.2">
      <c r="A5" s="266" t="s">
        <v>5</v>
      </c>
      <c r="B5" s="268" t="s">
        <v>548</v>
      </c>
    </row>
    <row r="6" spans="1:7" s="266" customFormat="1" ht="13.2">
      <c r="A6" s="269" t="s">
        <v>7</v>
      </c>
      <c r="B6" s="270">
        <v>46269</v>
      </c>
    </row>
    <row r="7" spans="1:7" s="266" customFormat="1" ht="13.2">
      <c r="A7" s="269"/>
      <c r="B7" s="270"/>
    </row>
    <row r="8" spans="1:7">
      <c r="A8" s="217" t="s">
        <v>494</v>
      </c>
      <c r="E8" s="232" t="s">
        <v>536</v>
      </c>
    </row>
    <row r="9" spans="1:7">
      <c r="A9" s="217" t="s">
        <v>493</v>
      </c>
      <c r="B9" s="217" t="s">
        <v>492</v>
      </c>
      <c r="C9" s="217" t="s">
        <v>489</v>
      </c>
      <c r="D9" s="217" t="s">
        <v>491</v>
      </c>
      <c r="E9" s="217" t="s">
        <v>490</v>
      </c>
      <c r="F9" s="231" t="s">
        <v>533</v>
      </c>
      <c r="G9" s="231" t="s">
        <v>534</v>
      </c>
    </row>
    <row r="10" spans="1:7">
      <c r="B10" s="217">
        <v>55</v>
      </c>
      <c r="C10" s="217">
        <v>55</v>
      </c>
      <c r="D10" s="217">
        <v>63</v>
      </c>
      <c r="E10" s="217">
        <v>61</v>
      </c>
      <c r="F10" s="217">
        <v>62</v>
      </c>
      <c r="G10" s="217">
        <v>61</v>
      </c>
    </row>
    <row r="13" spans="1:7">
      <c r="A13" s="217" t="s">
        <v>488</v>
      </c>
      <c r="B13" s="232" t="s">
        <v>537</v>
      </c>
    </row>
    <row r="14" spans="1:7">
      <c r="A14" s="231" t="s">
        <v>487</v>
      </c>
      <c r="B14" s="231" t="s">
        <v>535</v>
      </c>
    </row>
    <row r="21" spans="1:25">
      <c r="A21" s="232"/>
    </row>
    <row r="26" spans="1:25">
      <c r="Y26" s="217">
        <v>1408411377</v>
      </c>
    </row>
    <row r="27" spans="1:25">
      <c r="B27" s="231"/>
    </row>
    <row r="28" spans="1:25">
      <c r="A28" s="231"/>
      <c r="B28" s="231"/>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54890D-35D8-4706-8ABB-E091AEBB547B}">
  <sheetPr codeName="Sheet14">
    <tabColor rgb="FF92D050"/>
  </sheetPr>
  <dimension ref="A1:O36"/>
  <sheetViews>
    <sheetView zoomScaleNormal="100" workbookViewId="0">
      <selection activeCell="J7" sqref="J7:Y27"/>
    </sheetView>
  </sheetViews>
  <sheetFormatPr defaultColWidth="9.09765625" defaultRowHeight="13.2"/>
  <cols>
    <col min="1" max="1" width="18.09765625" style="11" customWidth="1"/>
    <col min="2" max="2" width="18.796875" style="11" customWidth="1"/>
    <col min="3" max="3" width="21.8984375" style="11" customWidth="1"/>
    <col min="4" max="4" width="23.8984375" style="11" customWidth="1"/>
    <col min="5" max="5" width="41.69921875" style="11" customWidth="1"/>
    <col min="6" max="7" width="37.296875" style="11" customWidth="1"/>
    <col min="8" max="8" width="11.8984375" style="11" customWidth="1"/>
    <col min="9" max="10" width="9.09765625" style="11"/>
    <col min="11" max="11" width="10" style="11" customWidth="1"/>
    <col min="12" max="16384" width="9.09765625" style="11"/>
  </cols>
  <sheetData>
    <row r="1" spans="1:8">
      <c r="A1" s="11" t="s">
        <v>329</v>
      </c>
      <c r="B1" s="11" t="s">
        <v>314</v>
      </c>
    </row>
    <row r="2" spans="1:8">
      <c r="A2" s="11" t="s">
        <v>2</v>
      </c>
      <c r="B2" s="11" t="s">
        <v>292</v>
      </c>
    </row>
    <row r="3" spans="1:8">
      <c r="A3" s="11" t="s">
        <v>4</v>
      </c>
      <c r="B3" s="11" t="s">
        <v>315</v>
      </c>
    </row>
    <row r="4" spans="1:8">
      <c r="A4" s="11" t="s">
        <v>5</v>
      </c>
      <c r="B4" s="216"/>
    </row>
    <row r="5" spans="1:8">
      <c r="A5" s="11" t="s">
        <v>7</v>
      </c>
      <c r="B5" s="163">
        <v>46266</v>
      </c>
    </row>
    <row r="6" spans="1:8">
      <c r="B6" s="24"/>
      <c r="C6" s="24"/>
      <c r="D6" s="24"/>
      <c r="E6" s="24"/>
      <c r="F6" s="24"/>
      <c r="G6" s="24"/>
    </row>
    <row r="7" spans="1:8">
      <c r="B7" s="24"/>
      <c r="C7" s="24"/>
      <c r="D7" s="24"/>
      <c r="E7" s="24"/>
      <c r="F7" s="24"/>
      <c r="G7" s="24"/>
    </row>
    <row r="8" spans="1:8">
      <c r="B8" s="11" t="s">
        <v>316</v>
      </c>
      <c r="C8" s="11" t="s">
        <v>317</v>
      </c>
      <c r="D8" s="11" t="s">
        <v>318</v>
      </c>
      <c r="E8" s="11" t="s">
        <v>319</v>
      </c>
      <c r="F8" s="11" t="s">
        <v>320</v>
      </c>
      <c r="G8" s="11" t="s">
        <v>456</v>
      </c>
      <c r="H8" s="11" t="s">
        <v>163</v>
      </c>
    </row>
    <row r="9" spans="1:8">
      <c r="A9" s="31">
        <v>2016</v>
      </c>
      <c r="B9" s="86">
        <v>15.748927999999999</v>
      </c>
      <c r="C9" s="86">
        <v>3.6040990000000002</v>
      </c>
      <c r="D9" s="86">
        <v>2.4456959999999999</v>
      </c>
      <c r="E9" s="86">
        <v>5.7769009999999996</v>
      </c>
      <c r="F9" s="86">
        <v>16.890395000000002</v>
      </c>
      <c r="G9" s="86">
        <v>1.989509</v>
      </c>
      <c r="H9" s="86">
        <f t="shared" ref="H9:H17" si="0">SUM(B9:G9)</f>
        <v>46.455528000000001</v>
      </c>
    </row>
    <row r="10" spans="1:8">
      <c r="A10" s="31">
        <v>2017</v>
      </c>
      <c r="B10" s="86">
        <v>14.633346</v>
      </c>
      <c r="C10" s="86">
        <v>5.8876689999999998</v>
      </c>
      <c r="D10" s="86">
        <v>2.3518020000000002</v>
      </c>
      <c r="E10" s="86">
        <v>5.8443449999999997</v>
      </c>
      <c r="F10" s="86">
        <v>17.205207999999999</v>
      </c>
      <c r="G10" s="86">
        <v>2.1266120000000002</v>
      </c>
      <c r="H10" s="86">
        <f t="shared" si="0"/>
        <v>48.048982000000002</v>
      </c>
    </row>
    <row r="11" spans="1:8">
      <c r="A11" s="31">
        <v>2018</v>
      </c>
      <c r="B11" s="86">
        <v>14.978128999999999</v>
      </c>
      <c r="C11" s="86">
        <v>5.9065260000000004</v>
      </c>
      <c r="D11" s="86">
        <v>2.26512</v>
      </c>
      <c r="E11" s="86">
        <v>5.8548989999999996</v>
      </c>
      <c r="F11" s="86">
        <v>17.961984999999999</v>
      </c>
      <c r="G11" s="86">
        <v>2.1826889999999999</v>
      </c>
      <c r="H11" s="86">
        <f t="shared" si="0"/>
        <v>49.149347999999989</v>
      </c>
    </row>
    <row r="12" spans="1:8">
      <c r="A12" s="31">
        <v>2019</v>
      </c>
      <c r="B12" s="86">
        <v>14.965536</v>
      </c>
      <c r="C12" s="86">
        <v>5.8791799999999999</v>
      </c>
      <c r="D12" s="86">
        <v>2.1602169999999998</v>
      </c>
      <c r="E12" s="86">
        <v>6.342714</v>
      </c>
      <c r="F12" s="86">
        <v>18.404464000000001</v>
      </c>
      <c r="G12" s="86">
        <v>2.2048510000000001</v>
      </c>
      <c r="H12" s="86">
        <f t="shared" si="0"/>
        <v>49.956961999999997</v>
      </c>
    </row>
    <row r="13" spans="1:8">
      <c r="A13" s="31">
        <v>2020</v>
      </c>
      <c r="B13" s="86">
        <v>14.953557999999999</v>
      </c>
      <c r="C13" s="86">
        <v>6.0303269999999998</v>
      </c>
      <c r="D13" s="86">
        <v>2.0817329999999998</v>
      </c>
      <c r="E13" s="86">
        <v>6.4897539999999996</v>
      </c>
      <c r="F13" s="86">
        <v>18.663730000000001</v>
      </c>
      <c r="G13" s="86">
        <v>2.1729820000000002</v>
      </c>
      <c r="H13" s="86">
        <f t="shared" si="0"/>
        <v>50.392083999999997</v>
      </c>
    </row>
    <row r="14" spans="1:8">
      <c r="A14" s="31">
        <v>2021</v>
      </c>
      <c r="B14" s="86">
        <v>15.183743</v>
      </c>
      <c r="C14" s="86">
        <v>5.7364290000000002</v>
      </c>
      <c r="D14" s="86">
        <v>1.979479</v>
      </c>
      <c r="E14" s="86">
        <v>8.0490600000000008</v>
      </c>
      <c r="F14" s="86">
        <v>19.583341000000001</v>
      </c>
      <c r="G14" s="86">
        <v>0</v>
      </c>
      <c r="H14" s="86">
        <f t="shared" si="0"/>
        <v>50.532052000000007</v>
      </c>
    </row>
    <row r="15" spans="1:8">
      <c r="A15" s="31">
        <v>2022</v>
      </c>
      <c r="B15" s="86">
        <v>19.191236</v>
      </c>
      <c r="C15" s="86">
        <v>5.5726040000000001</v>
      </c>
      <c r="D15" s="86">
        <v>1.958232</v>
      </c>
      <c r="E15" s="86">
        <v>8.3341060000000002</v>
      </c>
      <c r="F15" s="86">
        <v>19.887049999999999</v>
      </c>
      <c r="G15" s="86">
        <v>0</v>
      </c>
      <c r="H15" s="86">
        <f t="shared" si="0"/>
        <v>54.943228000000005</v>
      </c>
    </row>
    <row r="16" spans="1:8">
      <c r="A16" s="31">
        <v>2023</v>
      </c>
      <c r="B16" s="86">
        <v>19.261761</v>
      </c>
      <c r="C16" s="86">
        <v>5.9434290000000001</v>
      </c>
      <c r="D16" s="86">
        <v>1.8978600000000001</v>
      </c>
      <c r="E16" s="86">
        <v>8.990043</v>
      </c>
      <c r="F16" s="86">
        <v>20.698217</v>
      </c>
      <c r="G16" s="86">
        <v>0</v>
      </c>
      <c r="H16" s="86">
        <f t="shared" si="0"/>
        <v>56.791310000000003</v>
      </c>
    </row>
    <row r="17" spans="1:15">
      <c r="A17" s="31">
        <v>2024</v>
      </c>
      <c r="B17" s="86">
        <v>18.841913999999999</v>
      </c>
      <c r="C17" s="86">
        <v>6.0231139999999996</v>
      </c>
      <c r="D17" s="86">
        <v>1.823531</v>
      </c>
      <c r="E17" s="86">
        <v>9.4116839999999993</v>
      </c>
      <c r="F17" s="86">
        <v>21.018719999999998</v>
      </c>
      <c r="G17" s="86">
        <v>0</v>
      </c>
      <c r="H17" s="86">
        <f t="shared" si="0"/>
        <v>57.118962999999994</v>
      </c>
    </row>
    <row r="18" spans="1:15">
      <c r="A18" s="31">
        <v>2025</v>
      </c>
      <c r="B18" s="86">
        <v>19.405525000000001</v>
      </c>
      <c r="C18" s="86">
        <v>5.665343</v>
      </c>
      <c r="D18" s="86">
        <v>1.7263120000000001</v>
      </c>
      <c r="E18" s="86">
        <v>9.4581400000000002</v>
      </c>
      <c r="F18" s="86">
        <v>21.116859999999999</v>
      </c>
      <c r="G18" s="86">
        <v>0</v>
      </c>
      <c r="H18" s="86">
        <f>SUM(B18:G18)</f>
        <v>57.37218</v>
      </c>
    </row>
    <row r="19" spans="1:15">
      <c r="A19" s="137"/>
      <c r="B19" s="24"/>
      <c r="C19" s="24"/>
      <c r="D19" s="24"/>
      <c r="E19" s="24"/>
      <c r="F19" s="24"/>
      <c r="G19" s="24"/>
      <c r="H19" s="24"/>
    </row>
    <row r="20" spans="1:15">
      <c r="B20" s="175"/>
      <c r="C20" s="175"/>
      <c r="D20" s="175"/>
      <c r="E20" s="166"/>
      <c r="F20" s="175"/>
    </row>
    <row r="21" spans="1:15">
      <c r="B21" s="24"/>
      <c r="C21" s="24"/>
      <c r="D21" s="24"/>
      <c r="E21" s="91"/>
      <c r="F21" s="24"/>
      <c r="G21" s="24"/>
      <c r="H21" s="24"/>
      <c r="K21" s="24"/>
      <c r="L21" s="24"/>
      <c r="M21" s="24"/>
      <c r="N21" s="24"/>
      <c r="O21" s="24"/>
    </row>
    <row r="22" spans="1:15">
      <c r="B22" s="24"/>
      <c r="C22" s="24"/>
      <c r="D22" s="24"/>
      <c r="E22" s="24"/>
      <c r="F22" s="24"/>
      <c r="G22" s="24"/>
      <c r="K22" s="24"/>
      <c r="L22" s="24"/>
      <c r="M22" s="24"/>
      <c r="N22" s="24"/>
      <c r="O22" s="24"/>
    </row>
    <row r="23" spans="1:15">
      <c r="B23" s="24"/>
      <c r="C23" s="24"/>
      <c r="D23" s="24"/>
      <c r="E23" s="24"/>
      <c r="F23" s="24"/>
      <c r="G23" s="24"/>
    </row>
    <row r="24" spans="1:15">
      <c r="B24" s="24"/>
      <c r="C24" s="24"/>
      <c r="D24" s="24"/>
      <c r="E24" s="24"/>
      <c r="F24" s="24"/>
      <c r="G24" s="24"/>
    </row>
    <row r="25" spans="1:15">
      <c r="B25" s="24"/>
      <c r="C25" s="24"/>
      <c r="D25" s="24"/>
      <c r="E25" s="24"/>
      <c r="F25" s="24"/>
      <c r="G25" s="24"/>
    </row>
    <row r="26" spans="1:15">
      <c r="B26" s="24"/>
      <c r="C26" s="24"/>
      <c r="D26" s="24"/>
      <c r="E26" s="24"/>
      <c r="F26" s="24"/>
      <c r="G26" s="24"/>
    </row>
    <row r="27" spans="1:15">
      <c r="B27" s="24"/>
      <c r="C27" s="24"/>
      <c r="D27" s="24"/>
      <c r="E27" s="24"/>
      <c r="F27" s="24"/>
      <c r="G27" s="24"/>
    </row>
    <row r="28" spans="1:15">
      <c r="B28" s="24"/>
      <c r="C28" s="24"/>
      <c r="D28" s="24"/>
      <c r="E28" s="24"/>
      <c r="F28" s="24"/>
      <c r="G28" s="24"/>
    </row>
    <row r="29" spans="1:15">
      <c r="B29" s="24"/>
      <c r="C29" s="24"/>
      <c r="D29" s="24"/>
      <c r="E29" s="24"/>
      <c r="F29" s="24"/>
      <c r="G29" s="24"/>
    </row>
    <row r="30" spans="1:15">
      <c r="B30" s="24"/>
      <c r="C30" s="24"/>
      <c r="D30" s="24"/>
      <c r="E30" s="24"/>
      <c r="F30" s="24"/>
      <c r="G30" s="24"/>
    </row>
    <row r="31" spans="1:15">
      <c r="B31" s="24"/>
      <c r="C31" s="24"/>
      <c r="D31" s="24"/>
      <c r="E31" s="24"/>
      <c r="F31" s="24"/>
      <c r="G31" s="24"/>
    </row>
    <row r="32" spans="1:15">
      <c r="B32" s="24"/>
      <c r="C32" s="24"/>
      <c r="D32" s="24"/>
      <c r="E32" s="24"/>
      <c r="F32" s="24"/>
      <c r="G32" s="24"/>
    </row>
    <row r="33" spans="2:7">
      <c r="B33" s="24"/>
      <c r="C33" s="24"/>
      <c r="D33" s="24"/>
      <c r="E33" s="24"/>
      <c r="F33" s="24"/>
      <c r="G33" s="24"/>
    </row>
    <row r="34" spans="2:7">
      <c r="B34" s="24"/>
      <c r="C34" s="24"/>
      <c r="D34" s="24"/>
      <c r="E34" s="24"/>
      <c r="F34" s="24"/>
      <c r="G34" s="24"/>
    </row>
    <row r="35" spans="2:7">
      <c r="B35" s="24"/>
      <c r="C35" s="24"/>
      <c r="D35" s="24"/>
      <c r="E35" s="24"/>
      <c r="F35" s="24"/>
      <c r="G35" s="24"/>
    </row>
    <row r="36" spans="2:7">
      <c r="B36" s="24"/>
      <c r="C36" s="24"/>
      <c r="D36" s="24"/>
      <c r="E36" s="24"/>
      <c r="F36" s="24"/>
      <c r="G36" s="24"/>
    </row>
  </sheetData>
  <phoneticPr fontId="31" type="noConversion"/>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E078D1-7C87-4113-96F0-8AF1A4D5C402}">
  <sheetPr codeName="Sheet17">
    <tabColor rgb="FF92D050"/>
  </sheetPr>
  <dimension ref="A1:K17"/>
  <sheetViews>
    <sheetView workbookViewId="0">
      <selection activeCell="H1" sqref="H1:I1048576"/>
    </sheetView>
  </sheetViews>
  <sheetFormatPr defaultColWidth="9.09765625" defaultRowHeight="13.2"/>
  <cols>
    <col min="1" max="1" width="14.09765625" style="24" customWidth="1"/>
    <col min="2" max="2" width="19.8984375" style="24" customWidth="1"/>
    <col min="3" max="3" width="22.8984375" style="24" customWidth="1"/>
    <col min="4" max="4" width="24.8984375" style="24" customWidth="1"/>
    <col min="5" max="5" width="33.69921875" style="24" customWidth="1"/>
    <col min="6" max="6" width="29.69921875" style="24" customWidth="1"/>
    <col min="7" max="7" width="17.69921875" style="24" customWidth="1"/>
    <col min="8" max="8" width="13.69921875" style="24" customWidth="1"/>
    <col min="9" max="9" width="17.69921875" style="24" customWidth="1"/>
    <col min="10" max="10" width="10.69921875" style="24" customWidth="1"/>
    <col min="11" max="12" width="12.69921875" style="24" customWidth="1"/>
    <col min="13" max="13" width="12" style="24" customWidth="1"/>
    <col min="14" max="14" width="10.796875" style="24" customWidth="1"/>
    <col min="15" max="15" width="14.8984375" style="24" bestFit="1" customWidth="1"/>
    <col min="16" max="16" width="12" style="24" customWidth="1"/>
    <col min="17" max="17" width="19.8984375" style="24" bestFit="1" customWidth="1"/>
    <col min="18" max="18" width="19.69921875" style="24" bestFit="1" customWidth="1"/>
    <col min="19" max="19" width="12" style="24" bestFit="1" customWidth="1"/>
    <col min="20" max="20" width="5.296875" style="24" bestFit="1" customWidth="1"/>
    <col min="21" max="21" width="9.19921875" style="24" bestFit="1" customWidth="1"/>
    <col min="22" max="22" width="12" style="24" bestFit="1" customWidth="1"/>
    <col min="23" max="23" width="10.796875" style="24" bestFit="1" customWidth="1"/>
    <col min="24" max="24" width="9.69921875" style="24" bestFit="1" customWidth="1"/>
    <col min="25" max="25" width="12" style="24" bestFit="1" customWidth="1"/>
    <col min="26" max="26" width="10.796875" style="24" bestFit="1" customWidth="1"/>
    <col min="27" max="27" width="9.69921875" style="24" bestFit="1" customWidth="1"/>
    <col min="28" max="28" width="12" style="24" bestFit="1" customWidth="1"/>
    <col min="29" max="29" width="10.796875" style="24" bestFit="1" customWidth="1"/>
    <col min="30" max="30" width="9.69921875" style="24" bestFit="1" customWidth="1"/>
    <col min="31" max="31" width="12" style="24" bestFit="1" customWidth="1"/>
    <col min="32" max="32" width="10.796875" style="24" bestFit="1" customWidth="1"/>
    <col min="33" max="33" width="9.69921875" style="24" bestFit="1" customWidth="1"/>
    <col min="34" max="34" width="12" style="24" bestFit="1" customWidth="1"/>
    <col min="35" max="35" width="10.796875" style="24" bestFit="1" customWidth="1"/>
    <col min="36" max="36" width="9.69921875" style="24" bestFit="1" customWidth="1"/>
    <col min="37" max="37" width="12" style="24" bestFit="1" customWidth="1"/>
    <col min="38" max="38" width="10.796875" style="24" bestFit="1" customWidth="1"/>
    <col min="39" max="39" width="9.69921875" style="24" bestFit="1" customWidth="1"/>
    <col min="40" max="40" width="12" style="24" bestFit="1" customWidth="1"/>
    <col min="41" max="41" width="10.796875" style="24" bestFit="1" customWidth="1"/>
    <col min="42" max="42" width="9.69921875" style="24" bestFit="1" customWidth="1"/>
    <col min="43" max="43" width="12" style="24" bestFit="1" customWidth="1"/>
    <col min="44" max="44" width="10.796875" style="24" bestFit="1" customWidth="1"/>
    <col min="45" max="45" width="9.69921875" style="24" bestFit="1" customWidth="1"/>
    <col min="46" max="46" width="12" style="24" bestFit="1" customWidth="1"/>
    <col min="47" max="47" width="10.796875" style="24" bestFit="1" customWidth="1"/>
    <col min="48" max="48" width="9.69921875" style="24" bestFit="1" customWidth="1"/>
    <col min="49" max="49" width="12" style="24" bestFit="1" customWidth="1"/>
    <col min="50" max="50" width="10.796875" style="24" bestFit="1" customWidth="1"/>
    <col min="51" max="16384" width="9.09765625" style="24"/>
  </cols>
  <sheetData>
    <row r="1" spans="1:11" s="11" customFormat="1">
      <c r="A1" s="11" t="s">
        <v>340</v>
      </c>
      <c r="B1" s="11" t="s">
        <v>321</v>
      </c>
    </row>
    <row r="2" spans="1:11" s="11" customFormat="1">
      <c r="A2" s="11" t="s">
        <v>2</v>
      </c>
      <c r="B2" s="11" t="s">
        <v>124</v>
      </c>
    </row>
    <row r="3" spans="1:11" s="11" customFormat="1">
      <c r="A3" s="11" t="s">
        <v>4</v>
      </c>
      <c r="B3" s="11" t="s">
        <v>322</v>
      </c>
    </row>
    <row r="4" spans="1:11" s="11" customFormat="1">
      <c r="A4" s="11" t="s">
        <v>5</v>
      </c>
      <c r="B4" s="159"/>
    </row>
    <row r="5" spans="1:11" s="11" customFormat="1">
      <c r="A5" s="11" t="s">
        <v>7</v>
      </c>
      <c r="B5" s="163">
        <v>46203</v>
      </c>
    </row>
    <row r="7" spans="1:11">
      <c r="A7" s="178" t="s">
        <v>187</v>
      </c>
      <c r="B7" s="162" t="s">
        <v>320</v>
      </c>
      <c r="C7" s="179" t="s">
        <v>319</v>
      </c>
      <c r="D7" s="180" t="s">
        <v>317</v>
      </c>
      <c r="E7" s="180" t="s">
        <v>318</v>
      </c>
      <c r="F7" s="179" t="s">
        <v>316</v>
      </c>
      <c r="G7" s="162" t="s">
        <v>11</v>
      </c>
      <c r="H7" s="162"/>
      <c r="I7" s="180"/>
      <c r="J7" s="181"/>
      <c r="K7" s="182"/>
    </row>
    <row r="8" spans="1:11">
      <c r="A8" s="183">
        <v>2016</v>
      </c>
      <c r="B8" s="182">
        <v>58.40851122854</v>
      </c>
      <c r="C8" s="182">
        <v>80.488634174520001</v>
      </c>
      <c r="D8" s="182">
        <v>57.842473822000002</v>
      </c>
      <c r="E8" s="182">
        <v>2.4194417798199996</v>
      </c>
      <c r="F8" s="182">
        <v>8.4861369710000005</v>
      </c>
      <c r="G8" s="162">
        <f t="shared" ref="G8:G16" si="0">SUM(B8:F8)</f>
        <v>207.64519797588</v>
      </c>
      <c r="H8" s="162"/>
      <c r="I8" s="179"/>
      <c r="J8" s="182"/>
      <c r="K8" s="182"/>
    </row>
    <row r="9" spans="1:11">
      <c r="A9" s="183">
        <v>2017</v>
      </c>
      <c r="B9" s="182">
        <v>62.518099890209996</v>
      </c>
      <c r="C9" s="182">
        <v>87.061687927459985</v>
      </c>
      <c r="D9" s="182">
        <v>69.823515463999996</v>
      </c>
      <c r="E9" s="182">
        <v>2.1137191897299998</v>
      </c>
      <c r="F9" s="182">
        <v>9.2739933160000003</v>
      </c>
      <c r="G9" s="162">
        <f t="shared" si="0"/>
        <v>230.79101578739997</v>
      </c>
      <c r="H9" s="180"/>
      <c r="I9" s="179"/>
      <c r="J9" s="182"/>
      <c r="K9" s="182"/>
    </row>
    <row r="10" spans="1:11">
      <c r="A10" s="183">
        <v>2018</v>
      </c>
      <c r="B10" s="182">
        <v>69.54981143869999</v>
      </c>
      <c r="C10" s="182">
        <v>96.674983704480013</v>
      </c>
      <c r="D10" s="182">
        <v>74.305940253000003</v>
      </c>
      <c r="E10" s="182">
        <v>1.73988258372</v>
      </c>
      <c r="F10" s="182">
        <v>10.091682828</v>
      </c>
      <c r="G10" s="162">
        <f t="shared" si="0"/>
        <v>252.36230080790003</v>
      </c>
      <c r="H10" s="179"/>
      <c r="I10" s="179"/>
      <c r="J10" s="182"/>
      <c r="K10" s="182"/>
    </row>
    <row r="11" spans="1:11">
      <c r="A11" s="183">
        <v>2019</v>
      </c>
      <c r="B11" s="182">
        <v>74.266439977999994</v>
      </c>
      <c r="C11" s="182">
        <v>92.384760611999994</v>
      </c>
      <c r="D11" s="182">
        <v>87.670115659999993</v>
      </c>
      <c r="E11" s="182">
        <v>1.7330866140000001</v>
      </c>
      <c r="F11" s="182">
        <v>11.440484054000001</v>
      </c>
      <c r="G11" s="162">
        <f t="shared" si="0"/>
        <v>267.49488691799996</v>
      </c>
      <c r="H11" s="182"/>
      <c r="I11" s="179"/>
      <c r="J11" s="182"/>
      <c r="K11" s="182"/>
    </row>
    <row r="12" spans="1:11">
      <c r="A12" s="183">
        <v>2020</v>
      </c>
      <c r="B12" s="182">
        <v>77.527774434999998</v>
      </c>
      <c r="C12" s="182">
        <v>108.300307961</v>
      </c>
      <c r="D12" s="182">
        <v>107.917542113</v>
      </c>
      <c r="E12" s="182">
        <v>1.571306096</v>
      </c>
      <c r="F12" s="182">
        <v>11.499502809000001</v>
      </c>
      <c r="G12" s="162">
        <f t="shared" si="0"/>
        <v>306.81643341399996</v>
      </c>
      <c r="H12" s="182"/>
      <c r="I12" s="182"/>
      <c r="J12" s="182"/>
      <c r="K12" s="182"/>
    </row>
    <row r="13" spans="1:11">
      <c r="A13" s="183">
        <v>2021</v>
      </c>
      <c r="B13" s="182">
        <v>85.951816163000004</v>
      </c>
      <c r="C13" s="182">
        <v>107.89738734700001</v>
      </c>
      <c r="D13" s="182">
        <v>202.82185866200001</v>
      </c>
      <c r="E13" s="182">
        <v>1.5752433640000001</v>
      </c>
      <c r="F13" s="182">
        <v>11.668913168</v>
      </c>
      <c r="G13" s="162">
        <f t="shared" si="0"/>
        <v>409.91521870400004</v>
      </c>
      <c r="H13" s="182"/>
      <c r="I13" s="182"/>
      <c r="J13" s="182"/>
      <c r="K13" s="182"/>
    </row>
    <row r="14" spans="1:11">
      <c r="A14" s="183">
        <v>2022</v>
      </c>
      <c r="B14" s="182">
        <v>92.760561297999999</v>
      </c>
      <c r="C14" s="182">
        <v>98.271935177000003</v>
      </c>
      <c r="D14" s="184">
        <v>153.465346434</v>
      </c>
      <c r="E14" s="182">
        <v>1.385816403</v>
      </c>
      <c r="F14" s="182">
        <v>12.196506842</v>
      </c>
      <c r="G14" s="162">
        <f t="shared" si="0"/>
        <v>358.08016615400004</v>
      </c>
      <c r="H14" s="182"/>
      <c r="I14" s="182"/>
      <c r="J14" s="182"/>
      <c r="K14" s="182"/>
    </row>
    <row r="15" spans="1:11">
      <c r="A15" s="183">
        <v>2023</v>
      </c>
      <c r="B15" s="182">
        <v>108.549910204</v>
      </c>
      <c r="C15" s="182">
        <v>97.273525058999994</v>
      </c>
      <c r="D15" s="184">
        <v>134.87101266799999</v>
      </c>
      <c r="E15" s="182">
        <v>1.3650628760000001</v>
      </c>
      <c r="F15" s="182">
        <v>16.732390047999999</v>
      </c>
      <c r="G15" s="162">
        <f t="shared" si="0"/>
        <v>358.79190085500005</v>
      </c>
      <c r="H15" s="182"/>
      <c r="I15" s="182"/>
      <c r="J15" s="182"/>
      <c r="K15" s="182"/>
    </row>
    <row r="16" spans="1:11">
      <c r="A16" s="183">
        <v>2024</v>
      </c>
      <c r="B16" s="182">
        <v>137.268139714</v>
      </c>
      <c r="C16" s="182">
        <v>104.308986725</v>
      </c>
      <c r="D16" s="184">
        <v>180.22301024699999</v>
      </c>
      <c r="E16" s="182">
        <v>1.459892653</v>
      </c>
      <c r="F16" s="182">
        <v>16.355175428961001</v>
      </c>
      <c r="G16" s="162">
        <f t="shared" si="0"/>
        <v>439.61520476796096</v>
      </c>
      <c r="H16" s="182"/>
      <c r="I16" s="182"/>
      <c r="J16" s="182"/>
      <c r="K16" s="182"/>
    </row>
    <row r="17" spans="1:10">
      <c r="A17" s="183">
        <v>2025</v>
      </c>
      <c r="B17" s="182">
        <v>122.272137563</v>
      </c>
      <c r="C17" s="182">
        <v>95.862520087999997</v>
      </c>
      <c r="D17" s="184">
        <v>217.208313782</v>
      </c>
      <c r="E17" s="182">
        <v>1.4148654570000001</v>
      </c>
      <c r="F17" s="182">
        <v>16.482133950762002</v>
      </c>
      <c r="G17" s="162">
        <f t="shared" ref="G17" si="1">SUM(B17:F17)</f>
        <v>453.239970840762</v>
      </c>
      <c r="H17" s="182"/>
      <c r="I17" s="182"/>
      <c r="J17" s="182"/>
    </row>
  </sheetData>
  <phoneticPr fontId="31" type="noConversion"/>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4B90DC-3BA7-4E25-8601-36208B761447}">
  <sheetPr codeName="Sheet15">
    <tabColor rgb="FF92D050"/>
  </sheetPr>
  <dimension ref="A1:H20"/>
  <sheetViews>
    <sheetView workbookViewId="0">
      <selection activeCell="C1" sqref="C1:G1048576"/>
    </sheetView>
  </sheetViews>
  <sheetFormatPr defaultColWidth="9.09765625" defaultRowHeight="13.2"/>
  <cols>
    <col min="1" max="1" width="9" style="11" customWidth="1"/>
    <col min="2" max="7" width="27.19921875" style="11" customWidth="1"/>
    <col min="8" max="16384" width="9.09765625" style="11"/>
  </cols>
  <sheetData>
    <row r="1" spans="1:8" s="161" customFormat="1">
      <c r="A1" s="215" t="s">
        <v>346</v>
      </c>
      <c r="B1" s="185" t="s">
        <v>323</v>
      </c>
    </row>
    <row r="2" spans="1:8" s="161" customFormat="1"/>
    <row r="3" spans="1:8" s="161" customFormat="1">
      <c r="A3" s="161" t="s">
        <v>2</v>
      </c>
      <c r="B3" s="167" t="s">
        <v>324</v>
      </c>
    </row>
    <row r="4" spans="1:8" s="161" customFormat="1">
      <c r="A4" s="161" t="s">
        <v>4</v>
      </c>
      <c r="B4" s="11"/>
    </row>
    <row r="5" spans="1:8" s="161" customFormat="1">
      <c r="A5" s="161" t="s">
        <v>5</v>
      </c>
      <c r="B5" s="186" t="s">
        <v>6</v>
      </c>
    </row>
    <row r="6" spans="1:8" s="161" customFormat="1">
      <c r="A6" s="11" t="s">
        <v>7</v>
      </c>
      <c r="B6" s="163">
        <v>46203</v>
      </c>
    </row>
    <row r="10" spans="1:8">
      <c r="B10" s="11" t="s">
        <v>325</v>
      </c>
      <c r="C10" s="11" t="s">
        <v>326</v>
      </c>
      <c r="D10" s="11" t="s">
        <v>327</v>
      </c>
      <c r="E10" s="11" t="s">
        <v>328</v>
      </c>
      <c r="F10" s="11" t="s">
        <v>316</v>
      </c>
      <c r="G10" s="11" t="s">
        <v>11</v>
      </c>
    </row>
    <row r="11" spans="1:8">
      <c r="A11" s="11">
        <v>2016</v>
      </c>
      <c r="B11" s="11">
        <v>68.564269527999997</v>
      </c>
      <c r="C11" s="11">
        <v>3.76197866</v>
      </c>
      <c r="D11" s="11">
        <v>11.823267362999999</v>
      </c>
      <c r="E11" s="11">
        <v>3.5699310000000044</v>
      </c>
      <c r="F11" s="11">
        <v>77.030051350541001</v>
      </c>
      <c r="G11" s="11">
        <f>SUM(B11:F11)</f>
        <v>164.74949790154102</v>
      </c>
      <c r="H11" s="91"/>
    </row>
    <row r="12" spans="1:8">
      <c r="A12" s="11">
        <v>2017</v>
      </c>
      <c r="B12" s="11">
        <v>70.625700391000009</v>
      </c>
      <c r="C12" s="11">
        <v>5.9012626639999999</v>
      </c>
      <c r="D12" s="11">
        <v>14.202259588</v>
      </c>
      <c r="E12" s="11">
        <v>3.7087556649999955</v>
      </c>
      <c r="F12" s="11">
        <v>84.223117141396003</v>
      </c>
      <c r="G12" s="11">
        <f t="shared" ref="G12:G20" si="0">SUM(B12:F12)</f>
        <v>178.66109544939602</v>
      </c>
      <c r="H12" s="91"/>
    </row>
    <row r="13" spans="1:8">
      <c r="A13" s="11">
        <v>2018</v>
      </c>
      <c r="B13" s="11">
        <v>73.224929248999999</v>
      </c>
      <c r="C13" s="11">
        <v>5.9080113450000002</v>
      </c>
      <c r="D13" s="11">
        <v>14.986210156</v>
      </c>
      <c r="E13" s="11">
        <v>4.1877148060000096</v>
      </c>
      <c r="F13" s="11">
        <v>89.28564858173371</v>
      </c>
      <c r="G13" s="11">
        <f t="shared" si="0"/>
        <v>187.59251413773373</v>
      </c>
      <c r="H13" s="91"/>
    </row>
    <row r="14" spans="1:8">
      <c r="A14" s="11">
        <v>2019</v>
      </c>
      <c r="B14" s="11">
        <v>77.292097585999997</v>
      </c>
      <c r="C14" s="11">
        <v>2.6793712080000001</v>
      </c>
      <c r="D14" s="11">
        <v>17.183079676999998</v>
      </c>
      <c r="E14" s="11">
        <v>4.4593689999999944</v>
      </c>
      <c r="F14" s="11">
        <v>96.749173461810003</v>
      </c>
      <c r="G14" s="11">
        <f t="shared" si="0"/>
        <v>198.36309093281</v>
      </c>
      <c r="H14" s="91"/>
    </row>
    <row r="15" spans="1:8">
      <c r="A15" s="11">
        <v>2020</v>
      </c>
      <c r="B15" s="11">
        <v>81.661022934000002</v>
      </c>
      <c r="C15" s="11">
        <v>3.7921115310000002</v>
      </c>
      <c r="D15" s="11">
        <v>20.344087726000001</v>
      </c>
      <c r="E15" s="11">
        <v>3.0397809999999938</v>
      </c>
      <c r="F15" s="11">
        <v>108.862978958</v>
      </c>
      <c r="G15" s="11">
        <f t="shared" si="0"/>
        <v>217.69998214899999</v>
      </c>
      <c r="H15" s="91"/>
    </row>
    <row r="16" spans="1:8">
      <c r="A16" s="11">
        <v>2021</v>
      </c>
      <c r="B16" s="11">
        <v>91.765537445999996</v>
      </c>
      <c r="C16" s="11">
        <v>5.3515218129999997</v>
      </c>
      <c r="D16" s="11">
        <v>25.047123239000001</v>
      </c>
      <c r="E16" s="11">
        <v>3.3607562099999964</v>
      </c>
      <c r="F16" s="11">
        <v>121.639478813</v>
      </c>
      <c r="G16" s="11">
        <f t="shared" si="0"/>
        <v>247.16441752099999</v>
      </c>
      <c r="H16" s="91"/>
    </row>
    <row r="17" spans="1:8">
      <c r="A17" s="11">
        <v>2022</v>
      </c>
      <c r="B17" s="11">
        <v>100.63006179200001</v>
      </c>
      <c r="C17" s="11">
        <v>6.7640446269999996</v>
      </c>
      <c r="D17" s="11">
        <v>26.869051745</v>
      </c>
      <c r="E17" s="11">
        <v>4.3309564909999922</v>
      </c>
      <c r="F17" s="11">
        <v>129.03963403899999</v>
      </c>
      <c r="G17" s="11">
        <f t="shared" si="0"/>
        <v>267.63374869400002</v>
      </c>
      <c r="H17" s="91"/>
    </row>
    <row r="18" spans="1:8">
      <c r="A18" s="11">
        <v>2023</v>
      </c>
      <c r="B18" s="11">
        <v>100.05082906200001</v>
      </c>
      <c r="C18" s="11">
        <v>5.1911632330000002</v>
      </c>
      <c r="D18" s="11">
        <v>29.477578166000001</v>
      </c>
      <c r="E18" s="11">
        <v>10.148136110999996</v>
      </c>
      <c r="F18" s="11">
        <v>133.71319790999999</v>
      </c>
      <c r="G18" s="11">
        <f t="shared" si="0"/>
        <v>278.58090448199994</v>
      </c>
      <c r="H18" s="91"/>
    </row>
    <row r="19" spans="1:8">
      <c r="A19" s="11">
        <v>2024</v>
      </c>
      <c r="B19" s="11">
        <v>103.75865521600001</v>
      </c>
      <c r="C19" s="11">
        <v>0.82094335799999996</v>
      </c>
      <c r="D19" s="11">
        <v>35.718545769000002</v>
      </c>
      <c r="E19" s="11">
        <v>12.215508428999991</v>
      </c>
      <c r="F19" s="11">
        <v>147.03888578206201</v>
      </c>
      <c r="G19" s="11">
        <f t="shared" si="0"/>
        <v>299.55253855406198</v>
      </c>
      <c r="H19" s="91"/>
    </row>
    <row r="20" spans="1:8">
      <c r="A20" s="11">
        <v>2025</v>
      </c>
      <c r="B20" s="11">
        <v>104.598368361</v>
      </c>
      <c r="C20" s="11">
        <v>1.044378365</v>
      </c>
      <c r="D20" s="11">
        <v>39.428206860000003</v>
      </c>
      <c r="E20" s="11">
        <v>13.498883889000012</v>
      </c>
      <c r="F20" s="11">
        <v>160.67310399158001</v>
      </c>
      <c r="G20" s="11">
        <f t="shared" si="0"/>
        <v>319.24294146658002</v>
      </c>
      <c r="H20" s="91"/>
    </row>
  </sheetData>
  <pageMargins left="0.7" right="0.7" top="0.75" bottom="0.75" header="0.3" footer="0.3"/>
  <pageSetup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Blad15">
    <tabColor rgb="FF92D050"/>
  </sheetPr>
  <dimension ref="A1:N31"/>
  <sheetViews>
    <sheetView zoomScaleNormal="100" workbookViewId="0">
      <selection activeCell="J33" sqref="J33"/>
    </sheetView>
  </sheetViews>
  <sheetFormatPr defaultColWidth="9.09765625" defaultRowHeight="13.2"/>
  <cols>
    <col min="1" max="1" width="14" style="141" customWidth="1"/>
    <col min="2" max="2" width="17.8984375" style="141" customWidth="1"/>
    <col min="3" max="3" width="18.69921875" style="141" customWidth="1"/>
    <col min="4" max="4" width="33" style="141" customWidth="1"/>
    <col min="5" max="5" width="24.69921875" style="141" customWidth="1"/>
    <col min="6" max="6" width="12.69921875" style="141" customWidth="1"/>
    <col min="7" max="7" width="5.8984375" style="141" customWidth="1"/>
    <col min="8" max="11" width="12.69921875" style="141" customWidth="1"/>
    <col min="12" max="12" width="22.796875" style="141" customWidth="1"/>
    <col min="13" max="13" width="15.69921875" style="141" customWidth="1"/>
    <col min="14" max="14" width="9.796875" style="141" bestFit="1" customWidth="1"/>
    <col min="15" max="15" width="9.09765625" style="141"/>
    <col min="16" max="16" width="10.796875" style="141" customWidth="1"/>
    <col min="17" max="18" width="7.296875" style="141" bestFit="1" customWidth="1"/>
    <col min="19" max="16384" width="9.09765625" style="141"/>
  </cols>
  <sheetData>
    <row r="1" spans="1:8" s="33" customFormat="1" ht="12">
      <c r="A1" s="83" t="s">
        <v>388</v>
      </c>
      <c r="B1" s="125" t="s">
        <v>330</v>
      </c>
    </row>
    <row r="2" spans="1:8" s="33" customFormat="1" ht="12"/>
    <row r="3" spans="1:8" s="33" customFormat="1" ht="12">
      <c r="A3" s="33" t="s">
        <v>2</v>
      </c>
      <c r="B3" s="52" t="s">
        <v>331</v>
      </c>
    </row>
    <row r="4" spans="1:8" s="33" customFormat="1">
      <c r="A4" s="33" t="s">
        <v>4</v>
      </c>
      <c r="B4" s="159"/>
    </row>
    <row r="5" spans="1:8" s="33" customFormat="1" ht="12">
      <c r="A5" s="33" t="s">
        <v>5</v>
      </c>
      <c r="B5" s="92" t="s">
        <v>332</v>
      </c>
    </row>
    <row r="6" spans="1:8" s="33" customFormat="1">
      <c r="A6" s="12" t="s">
        <v>7</v>
      </c>
      <c r="B6" s="163">
        <v>45845</v>
      </c>
    </row>
    <row r="7" spans="1:8" s="138" customFormat="1">
      <c r="B7" s="139"/>
      <c r="C7" s="139"/>
      <c r="D7" s="139"/>
      <c r="E7" s="140"/>
    </row>
    <row r="9" spans="1:8">
      <c r="A9" s="141" t="s">
        <v>124</v>
      </c>
      <c r="B9" s="141" t="s">
        <v>333</v>
      </c>
    </row>
    <row r="10" spans="1:8">
      <c r="B10" s="141" t="s">
        <v>334</v>
      </c>
    </row>
    <row r="12" spans="1:8">
      <c r="B12" s="143" t="s">
        <v>335</v>
      </c>
      <c r="C12" s="143" t="s">
        <v>336</v>
      </c>
      <c r="D12" s="143" t="s">
        <v>337</v>
      </c>
      <c r="E12" s="143" t="s">
        <v>338</v>
      </c>
      <c r="F12" s="143" t="s">
        <v>38</v>
      </c>
      <c r="H12" s="141" t="s">
        <v>339</v>
      </c>
    </row>
    <row r="13" spans="1:8">
      <c r="A13" s="141">
        <v>2006</v>
      </c>
      <c r="B13" s="143">
        <v>176.15600000000001</v>
      </c>
      <c r="C13" s="143">
        <v>0.23200000000000001</v>
      </c>
      <c r="D13" s="143">
        <v>65.598628714940403</v>
      </c>
      <c r="E13" s="143">
        <v>15.7424285048514</v>
      </c>
      <c r="F13" s="143">
        <f>SUM(B13:E13)</f>
        <v>257.7290572197918</v>
      </c>
      <c r="H13" s="142">
        <f>D13/F13</f>
        <v>0.25452554485929685</v>
      </c>
    </row>
    <row r="14" spans="1:8">
      <c r="A14" s="141">
        <v>2007</v>
      </c>
      <c r="B14" s="143">
        <v>185.65299999999999</v>
      </c>
      <c r="C14" s="143">
        <v>0.45600000000000002</v>
      </c>
      <c r="D14" s="143">
        <v>70.657832359045102</v>
      </c>
      <c r="E14" s="143">
        <v>17.042312924070899</v>
      </c>
      <c r="F14" s="143">
        <f t="shared" ref="F14:F31" si="0">SUM(B14:E14)</f>
        <v>273.80914528311598</v>
      </c>
      <c r="H14" s="142">
        <f t="shared" ref="H14:H31" si="1">D14/F14</f>
        <v>0.25805504884062802</v>
      </c>
    </row>
    <row r="15" spans="1:8">
      <c r="A15" s="141">
        <v>2008</v>
      </c>
      <c r="B15" s="143">
        <v>200.01400000000001</v>
      </c>
      <c r="C15" s="143">
        <v>0.80800000000000005</v>
      </c>
      <c r="D15" s="143">
        <v>76</v>
      </c>
      <c r="E15" s="143">
        <v>18</v>
      </c>
      <c r="F15" s="143">
        <f t="shared" si="0"/>
        <v>294.822</v>
      </c>
      <c r="H15" s="142">
        <f t="shared" si="1"/>
        <v>0.25778266208084877</v>
      </c>
    </row>
    <row r="16" spans="1:8">
      <c r="A16" s="141">
        <v>2009</v>
      </c>
      <c r="B16" s="143">
        <v>218.24199999999999</v>
      </c>
      <c r="C16" s="143">
        <v>0.83</v>
      </c>
      <c r="D16" s="143">
        <v>82</v>
      </c>
      <c r="E16" s="143">
        <v>19</v>
      </c>
      <c r="F16" s="143">
        <f t="shared" si="0"/>
        <v>320.072</v>
      </c>
      <c r="H16" s="142">
        <f t="shared" si="1"/>
        <v>0.25619235671973806</v>
      </c>
    </row>
    <row r="17" spans="1:14">
      <c r="A17" s="141">
        <v>2010</v>
      </c>
      <c r="B17" s="143">
        <v>220.203</v>
      </c>
      <c r="C17" s="143">
        <v>1.365</v>
      </c>
      <c r="D17" s="143">
        <v>86</v>
      </c>
      <c r="E17" s="143">
        <v>19</v>
      </c>
      <c r="F17" s="143">
        <f t="shared" si="0"/>
        <v>326.56799999999998</v>
      </c>
      <c r="H17" s="142">
        <f t="shared" si="1"/>
        <v>0.26334484701501681</v>
      </c>
    </row>
    <row r="18" spans="1:14">
      <c r="A18" s="141">
        <v>2011</v>
      </c>
      <c r="B18" s="143">
        <v>219.68199999999999</v>
      </c>
      <c r="C18" s="143">
        <v>1.9059999999999999</v>
      </c>
      <c r="D18" s="143">
        <v>93</v>
      </c>
      <c r="E18" s="143">
        <v>20</v>
      </c>
      <c r="F18" s="143">
        <f t="shared" si="0"/>
        <v>334.58799999999997</v>
      </c>
      <c r="H18" s="142">
        <f t="shared" si="1"/>
        <v>0.27795378196468495</v>
      </c>
    </row>
    <row r="19" spans="1:14">
      <c r="A19" s="141">
        <v>2012</v>
      </c>
      <c r="B19" s="143">
        <v>236.03899999999999</v>
      </c>
      <c r="C19" s="143">
        <v>2.2989999999999999</v>
      </c>
      <c r="D19" s="143">
        <v>99</v>
      </c>
      <c r="E19" s="143">
        <v>21</v>
      </c>
      <c r="F19" s="143">
        <f t="shared" si="0"/>
        <v>358.33799999999997</v>
      </c>
      <c r="H19" s="142">
        <f t="shared" si="1"/>
        <v>0.27627547176129802</v>
      </c>
    </row>
    <row r="20" spans="1:14">
      <c r="A20" s="141">
        <v>2013</v>
      </c>
      <c r="B20" s="143">
        <v>253.96600000000001</v>
      </c>
      <c r="C20" s="143">
        <v>3.1970000000000001</v>
      </c>
      <c r="D20" s="143">
        <v>103</v>
      </c>
      <c r="E20" s="143">
        <v>21</v>
      </c>
      <c r="F20" s="143">
        <f t="shared" si="0"/>
        <v>381.16300000000001</v>
      </c>
      <c r="H20" s="142">
        <f t="shared" si="1"/>
        <v>0.27022559902194071</v>
      </c>
    </row>
    <row r="21" spans="1:14">
      <c r="A21" s="141">
        <v>2014</v>
      </c>
      <c r="B21" s="143">
        <v>255.11099999999999</v>
      </c>
      <c r="C21" s="143">
        <v>4.4560000000000004</v>
      </c>
      <c r="D21" s="143">
        <v>105</v>
      </c>
      <c r="E21" s="143">
        <v>23</v>
      </c>
      <c r="F21" s="143">
        <f t="shared" si="0"/>
        <v>387.56700000000001</v>
      </c>
      <c r="H21" s="142">
        <f t="shared" si="1"/>
        <v>0.27092089883813636</v>
      </c>
      <c r="N21" s="142"/>
    </row>
    <row r="22" spans="1:14">
      <c r="A22" s="141">
        <v>2015</v>
      </c>
      <c r="B22" s="143">
        <v>267.577</v>
      </c>
      <c r="C22" s="143">
        <v>5.5570000000000004</v>
      </c>
      <c r="D22" s="143">
        <v>112</v>
      </c>
      <c r="E22" s="143">
        <v>24</v>
      </c>
      <c r="F22" s="143">
        <f t="shared" si="0"/>
        <v>409.13400000000001</v>
      </c>
      <c r="H22" s="142">
        <f t="shared" si="1"/>
        <v>0.27374894288912677</v>
      </c>
    </row>
    <row r="23" spans="1:14">
      <c r="A23" s="141">
        <v>2016</v>
      </c>
      <c r="B23" s="143">
        <v>282.38400000000001</v>
      </c>
      <c r="C23" s="143">
        <v>6.9619999999999997</v>
      </c>
      <c r="D23" s="143">
        <v>116</v>
      </c>
      <c r="E23" s="143">
        <v>26</v>
      </c>
      <c r="F23" s="143">
        <f t="shared" si="0"/>
        <v>431.346</v>
      </c>
      <c r="H23" s="142">
        <f t="shared" si="1"/>
        <v>0.26892564205997044</v>
      </c>
    </row>
    <row r="24" spans="1:14">
      <c r="A24" s="141">
        <v>2017</v>
      </c>
      <c r="B24" s="143">
        <v>296.00099999999998</v>
      </c>
      <c r="C24" s="143">
        <v>8.5850000000000009</v>
      </c>
      <c r="D24" s="143">
        <v>121</v>
      </c>
      <c r="E24" s="143">
        <v>26</v>
      </c>
      <c r="F24" s="143">
        <f t="shared" si="0"/>
        <v>451.58599999999996</v>
      </c>
      <c r="H24" s="142">
        <f t="shared" si="1"/>
        <v>0.26794453326719608</v>
      </c>
      <c r="K24" s="219"/>
      <c r="L24" s="219"/>
      <c r="M24" s="219"/>
      <c r="N24" s="219"/>
    </row>
    <row r="25" spans="1:14">
      <c r="A25" s="141">
        <v>2018</v>
      </c>
      <c r="B25" s="143">
        <v>304.44400000000002</v>
      </c>
      <c r="C25" s="143">
        <v>9.5370000000000008</v>
      </c>
      <c r="D25" s="143">
        <v>127</v>
      </c>
      <c r="E25" s="143">
        <v>26</v>
      </c>
      <c r="F25" s="143">
        <f t="shared" si="0"/>
        <v>466.98099999999999</v>
      </c>
      <c r="H25" s="142">
        <f t="shared" si="1"/>
        <v>0.27195967287748324</v>
      </c>
      <c r="K25" s="219"/>
      <c r="L25" s="219"/>
      <c r="M25" s="219"/>
      <c r="N25" s="219"/>
    </row>
    <row r="26" spans="1:14">
      <c r="A26" s="141">
        <v>2019</v>
      </c>
      <c r="B26" s="143">
        <v>314.72399999999999</v>
      </c>
      <c r="C26" s="143">
        <v>10.942</v>
      </c>
      <c r="D26" s="143">
        <v>134</v>
      </c>
      <c r="E26" s="143">
        <v>27</v>
      </c>
      <c r="F26" s="143">
        <f t="shared" si="0"/>
        <v>486.666</v>
      </c>
      <c r="H26" s="142">
        <f t="shared" si="1"/>
        <v>0.27534284293540129</v>
      </c>
      <c r="K26" s="219"/>
      <c r="L26" s="219"/>
      <c r="M26" s="219"/>
      <c r="N26" s="219"/>
    </row>
    <row r="27" spans="1:14">
      <c r="A27" s="141">
        <v>2020</v>
      </c>
      <c r="B27" s="143">
        <v>326.26600000000002</v>
      </c>
      <c r="C27" s="143">
        <v>14.028</v>
      </c>
      <c r="D27" s="143">
        <v>143.36470240599999</v>
      </c>
      <c r="E27" s="143">
        <v>27.004158294</v>
      </c>
      <c r="F27" s="143">
        <f t="shared" si="0"/>
        <v>510.66286070000001</v>
      </c>
      <c r="H27" s="142">
        <f t="shared" si="1"/>
        <v>0.28074237121822476</v>
      </c>
      <c r="K27" s="219"/>
      <c r="L27" s="219"/>
      <c r="M27" s="219"/>
      <c r="N27" s="219"/>
    </row>
    <row r="28" spans="1:14">
      <c r="A28" s="141">
        <v>2021</v>
      </c>
      <c r="B28" s="143">
        <v>331.54500000000002</v>
      </c>
      <c r="C28" s="143">
        <v>16.61</v>
      </c>
      <c r="D28" s="143">
        <v>152</v>
      </c>
      <c r="E28" s="143">
        <v>28</v>
      </c>
      <c r="F28" s="143">
        <f t="shared" si="0"/>
        <v>528.15499999999997</v>
      </c>
      <c r="H28" s="142">
        <f t="shared" si="1"/>
        <v>0.28779430280883456</v>
      </c>
      <c r="K28" s="219"/>
      <c r="L28" s="219"/>
      <c r="M28" s="219"/>
      <c r="N28" s="219"/>
    </row>
    <row r="29" spans="1:14">
      <c r="A29" s="141">
        <v>2022</v>
      </c>
      <c r="B29" s="143">
        <v>345</v>
      </c>
      <c r="C29" s="143">
        <v>22</v>
      </c>
      <c r="D29" s="143">
        <v>162.53874514699999</v>
      </c>
      <c r="E29" s="143">
        <v>28.558952677000001</v>
      </c>
      <c r="F29" s="143">
        <f t="shared" si="0"/>
        <v>558.09769782399997</v>
      </c>
      <c r="H29" s="142">
        <f t="shared" si="1"/>
        <v>0.2912370822899501</v>
      </c>
      <c r="K29" s="219"/>
      <c r="L29" s="219"/>
      <c r="M29" s="219"/>
      <c r="N29" s="219"/>
    </row>
    <row r="30" spans="1:14">
      <c r="A30" s="141">
        <v>2023</v>
      </c>
      <c r="B30" s="143">
        <v>358.21</v>
      </c>
      <c r="C30" s="143">
        <v>21.643999999999998</v>
      </c>
      <c r="D30" s="143">
        <v>173.26786371099999</v>
      </c>
      <c r="E30" s="143">
        <v>28.724130770999999</v>
      </c>
      <c r="F30" s="143">
        <f t="shared" si="0"/>
        <v>581.84599448199992</v>
      </c>
      <c r="H30" s="142">
        <f t="shared" si="1"/>
        <v>0.29778990549768275</v>
      </c>
      <c r="K30" s="220"/>
      <c r="L30" s="221"/>
      <c r="M30" s="221"/>
      <c r="N30" s="219"/>
    </row>
    <row r="31" spans="1:14">
      <c r="A31" s="141">
        <v>2024</v>
      </c>
      <c r="B31" s="218">
        <v>363</v>
      </c>
      <c r="C31" s="141">
        <v>27</v>
      </c>
      <c r="D31" s="218">
        <v>188.576957316</v>
      </c>
      <c r="E31" s="218">
        <v>29.965303398</v>
      </c>
      <c r="F31" s="143">
        <f t="shared" si="0"/>
        <v>608.54226071400001</v>
      </c>
      <c r="H31" s="142">
        <f t="shared" si="1"/>
        <v>0.30988309192321906</v>
      </c>
      <c r="K31" s="220"/>
      <c r="L31" s="221"/>
      <c r="M31" s="221"/>
      <c r="N31" s="219"/>
    </row>
  </sheetData>
  <phoneticPr fontId="31" type="noConversion"/>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Blad20">
    <tabColor rgb="FF92D050"/>
  </sheetPr>
  <dimension ref="A1:T19"/>
  <sheetViews>
    <sheetView workbookViewId="0">
      <selection activeCell="I47" sqref="I47"/>
    </sheetView>
  </sheetViews>
  <sheetFormatPr defaultColWidth="9.09765625" defaultRowHeight="12"/>
  <cols>
    <col min="1" max="1" width="13.8984375" style="33" customWidth="1"/>
    <col min="2" max="2" width="18.69921875" style="33" customWidth="1"/>
    <col min="3" max="3" width="21.69921875" style="33" customWidth="1"/>
    <col min="4" max="4" width="16.8984375" style="33" customWidth="1"/>
    <col min="5" max="5" width="17.69921875" style="33" customWidth="1"/>
    <col min="6" max="6" width="19.69921875" style="33" customWidth="1"/>
    <col min="7" max="7" width="8.69921875" style="33" customWidth="1"/>
    <col min="8" max="11" width="12.09765625" style="33" customWidth="1"/>
    <col min="12" max="16384" width="9.09765625" style="33"/>
  </cols>
  <sheetData>
    <row r="1" spans="1:20">
      <c r="A1" s="83" t="s">
        <v>389</v>
      </c>
      <c r="B1" s="49" t="s">
        <v>341</v>
      </c>
    </row>
    <row r="3" spans="1:20">
      <c r="A3" s="33" t="s">
        <v>2</v>
      </c>
      <c r="B3" s="52" t="s">
        <v>324</v>
      </c>
    </row>
    <row r="4" spans="1:20" ht="13.2">
      <c r="A4" s="33" t="s">
        <v>4</v>
      </c>
      <c r="B4" s="160"/>
    </row>
    <row r="5" spans="1:20">
      <c r="A5" s="33" t="s">
        <v>5</v>
      </c>
      <c r="B5" s="52" t="s">
        <v>134</v>
      </c>
    </row>
    <row r="6" spans="1:20" ht="13.2">
      <c r="A6" s="12" t="s">
        <v>7</v>
      </c>
      <c r="B6" s="163">
        <v>46210</v>
      </c>
    </row>
    <row r="7" spans="1:20" ht="13.2">
      <c r="A7" s="12"/>
      <c r="B7" s="163"/>
    </row>
    <row r="8" spans="1:20" s="145" customFormat="1" ht="36">
      <c r="A8" s="144"/>
      <c r="B8" s="144" t="s">
        <v>337</v>
      </c>
      <c r="C8" s="144" t="s">
        <v>342</v>
      </c>
      <c r="D8" s="144" t="s">
        <v>336</v>
      </c>
      <c r="E8" s="144" t="s">
        <v>343</v>
      </c>
      <c r="F8" s="144" t="s">
        <v>344</v>
      </c>
      <c r="G8" s="144" t="s">
        <v>345</v>
      </c>
      <c r="H8" s="145" t="s">
        <v>11</v>
      </c>
    </row>
    <row r="9" spans="1:20">
      <c r="A9" s="146" t="s">
        <v>91</v>
      </c>
      <c r="B9" s="147">
        <v>2553.2089999999998</v>
      </c>
      <c r="C9" s="147">
        <v>1033.519</v>
      </c>
      <c r="D9" s="147">
        <v>1014.674</v>
      </c>
      <c r="E9" s="147">
        <v>1729.568</v>
      </c>
      <c r="F9" s="147">
        <v>2156.2199999999998</v>
      </c>
      <c r="G9" s="147">
        <v>1125.125</v>
      </c>
      <c r="H9" s="35">
        <f>SUM(B9:G9)</f>
        <v>9612.3150000000005</v>
      </c>
      <c r="I9" s="148"/>
      <c r="J9" s="148"/>
      <c r="K9" s="148"/>
      <c r="L9" s="148"/>
      <c r="M9" s="148"/>
      <c r="N9" s="148"/>
    </row>
    <row r="10" spans="1:20">
      <c r="A10" s="146" t="s">
        <v>62</v>
      </c>
      <c r="B10" s="147">
        <v>2754.6489999999999</v>
      </c>
      <c r="C10" s="147">
        <v>1058.085</v>
      </c>
      <c r="D10" s="147">
        <v>1169.9960000000001</v>
      </c>
      <c r="E10" s="147">
        <v>1840.846</v>
      </c>
      <c r="F10" s="147">
        <v>2227.0929999999998</v>
      </c>
      <c r="G10" s="147">
        <v>1297.623</v>
      </c>
      <c r="H10" s="35">
        <f t="shared" ref="H10:H18" si="0">SUM(B10:G10)</f>
        <v>10348.291999999998</v>
      </c>
      <c r="I10" s="148"/>
      <c r="J10" s="148"/>
      <c r="K10" s="148"/>
      <c r="L10" s="148"/>
      <c r="M10" s="148"/>
      <c r="N10" s="148"/>
    </row>
    <row r="11" spans="1:20">
      <c r="A11" s="146" t="s">
        <v>63</v>
      </c>
      <c r="B11" s="147">
        <v>2831.4050000000002</v>
      </c>
      <c r="C11" s="147">
        <v>1025.9449999999999</v>
      </c>
      <c r="D11" s="147">
        <v>1168.556</v>
      </c>
      <c r="E11" s="147">
        <v>1975.6089999999999</v>
      </c>
      <c r="F11" s="147">
        <v>2235.5509999999999</v>
      </c>
      <c r="G11" s="147">
        <v>1198.893</v>
      </c>
      <c r="H11" s="35">
        <f t="shared" si="0"/>
        <v>10435.959000000001</v>
      </c>
      <c r="I11" s="148"/>
      <c r="J11" s="148"/>
      <c r="K11" s="148"/>
      <c r="L11" s="148"/>
      <c r="M11" s="148"/>
      <c r="N11" s="148"/>
    </row>
    <row r="12" spans="1:20">
      <c r="A12" s="146" t="s">
        <v>64</v>
      </c>
      <c r="B12" s="147">
        <v>3242.2530000000002</v>
      </c>
      <c r="C12" s="147">
        <v>1111.2739999999999</v>
      </c>
      <c r="D12" s="147">
        <v>1532.364</v>
      </c>
      <c r="E12" s="147">
        <v>2067.1990000000001</v>
      </c>
      <c r="F12" s="147">
        <v>2873.3609999999999</v>
      </c>
      <c r="G12" s="147">
        <v>1479.6759999999999</v>
      </c>
      <c r="H12" s="35">
        <f t="shared" si="0"/>
        <v>12306.127</v>
      </c>
      <c r="I12" s="148"/>
      <c r="J12" s="148"/>
      <c r="K12" s="148"/>
      <c r="L12" s="148"/>
      <c r="M12" s="148"/>
      <c r="N12" s="148"/>
    </row>
    <row r="13" spans="1:20">
      <c r="A13" s="146" t="s">
        <v>65</v>
      </c>
      <c r="B13" s="149">
        <v>3491.4340000000002</v>
      </c>
      <c r="C13" s="149">
        <v>1154.905</v>
      </c>
      <c r="D13" s="149">
        <v>1642.6079999999999</v>
      </c>
      <c r="E13" s="149">
        <v>2284.009</v>
      </c>
      <c r="F13" s="149">
        <v>3362.5970000000002</v>
      </c>
      <c r="G13" s="149">
        <v>1601.527</v>
      </c>
      <c r="H13" s="35">
        <f t="shared" si="0"/>
        <v>13537.08</v>
      </c>
      <c r="I13" s="36"/>
    </row>
    <row r="14" spans="1:20">
      <c r="A14" s="146" t="s">
        <v>66</v>
      </c>
      <c r="B14" s="149">
        <v>3818.2950000000001</v>
      </c>
      <c r="C14" s="149">
        <v>1324.902</v>
      </c>
      <c r="D14" s="149">
        <v>2146.904</v>
      </c>
      <c r="E14" s="149">
        <v>2470.9380000000001</v>
      </c>
      <c r="F14" s="149">
        <v>4276.402</v>
      </c>
      <c r="G14" s="149">
        <v>1942.33</v>
      </c>
      <c r="H14" s="35">
        <f t="shared" si="0"/>
        <v>15979.771000000001</v>
      </c>
      <c r="I14" s="36"/>
    </row>
    <row r="15" spans="1:20">
      <c r="A15" s="146" t="s">
        <v>67</v>
      </c>
      <c r="B15" s="149">
        <v>3488.43</v>
      </c>
      <c r="C15" s="149">
        <v>1233.9369999999999</v>
      </c>
      <c r="D15" s="149">
        <v>1914.672</v>
      </c>
      <c r="E15" s="149">
        <v>2644.8119999999999</v>
      </c>
      <c r="F15" s="149">
        <v>3204.0459999999998</v>
      </c>
      <c r="G15" s="149">
        <v>1633.4269999999999</v>
      </c>
      <c r="H15" s="35">
        <f t="shared" si="0"/>
        <v>14119.324000000001</v>
      </c>
      <c r="I15" s="36"/>
      <c r="J15" s="149"/>
      <c r="K15" s="149"/>
      <c r="L15" s="149"/>
      <c r="M15" s="149"/>
      <c r="O15" s="149"/>
      <c r="P15" s="149"/>
      <c r="Q15" s="149"/>
      <c r="R15" s="149"/>
      <c r="S15" s="149"/>
      <c r="T15" s="149"/>
    </row>
    <row r="16" spans="1:20">
      <c r="A16" s="146" t="s">
        <v>68</v>
      </c>
      <c r="B16" s="149">
        <v>3809.942</v>
      </c>
      <c r="C16" s="149">
        <v>1275.386</v>
      </c>
      <c r="D16" s="149">
        <v>2274.7469999999998</v>
      </c>
      <c r="E16" s="149">
        <v>2663.8229999999999</v>
      </c>
      <c r="F16" s="149">
        <v>3310.9769999999999</v>
      </c>
      <c r="G16" s="149">
        <v>1941.203</v>
      </c>
      <c r="H16" s="35">
        <f t="shared" si="0"/>
        <v>15276.078</v>
      </c>
      <c r="I16" s="36"/>
      <c r="J16" s="149"/>
      <c r="K16" s="149"/>
      <c r="L16" s="149"/>
      <c r="M16" s="149"/>
      <c r="O16" s="149"/>
      <c r="P16" s="149"/>
      <c r="Q16" s="149"/>
      <c r="R16" s="149"/>
      <c r="S16" s="149"/>
      <c r="T16" s="149"/>
    </row>
    <row r="17" spans="1:20">
      <c r="A17" s="146" t="s">
        <v>449</v>
      </c>
      <c r="B17" s="149">
        <v>4356.5590000000002</v>
      </c>
      <c r="C17" s="149">
        <v>1384.3309999999999</v>
      </c>
      <c r="D17" s="149">
        <v>2813.1849999999999</v>
      </c>
      <c r="E17" s="149">
        <v>2712.63</v>
      </c>
      <c r="F17" s="149">
        <v>3493.8980000000001</v>
      </c>
      <c r="G17" s="149">
        <v>2269.009</v>
      </c>
      <c r="H17" s="35">
        <f t="shared" si="0"/>
        <v>17029.612000000001</v>
      </c>
      <c r="I17" s="36"/>
      <c r="O17" s="149"/>
      <c r="P17" s="149"/>
      <c r="Q17" s="149"/>
      <c r="R17" s="149"/>
      <c r="S17" s="149"/>
      <c r="T17" s="149"/>
    </row>
    <row r="18" spans="1:20">
      <c r="A18" s="146" t="s">
        <v>503</v>
      </c>
      <c r="B18" s="149">
        <v>4596.835</v>
      </c>
      <c r="C18" s="149">
        <v>1472.508</v>
      </c>
      <c r="D18" s="149">
        <v>2957.846</v>
      </c>
      <c r="E18" s="149">
        <v>2843.5149999999999</v>
      </c>
      <c r="F18" s="149">
        <v>3816.259</v>
      </c>
      <c r="G18" s="149">
        <v>2429.5329999999999</v>
      </c>
      <c r="H18" s="35">
        <f t="shared" si="0"/>
        <v>18116.495999999999</v>
      </c>
      <c r="I18" s="35"/>
      <c r="O18" s="149"/>
      <c r="P18" s="149"/>
      <c r="Q18" s="149"/>
      <c r="R18" s="149"/>
      <c r="S18" s="149"/>
      <c r="T18" s="149"/>
    </row>
    <row r="19" spans="1:20">
      <c r="H19" s="35"/>
    </row>
  </sheetData>
  <phoneticPr fontId="31" type="noConversion"/>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21F710-5FAC-4649-9168-0F1D65BC351D}">
  <sheetPr codeName="Blad7">
    <tabColor rgb="FF92D050"/>
  </sheetPr>
  <dimension ref="A1:H14"/>
  <sheetViews>
    <sheetView workbookViewId="0">
      <selection sqref="A1:XFD7"/>
    </sheetView>
  </sheetViews>
  <sheetFormatPr defaultColWidth="9.09765625" defaultRowHeight="13.2"/>
  <cols>
    <col min="1" max="3" width="9.09765625" style="11"/>
    <col min="4" max="4" width="19.19921875" style="11" bestFit="1" customWidth="1"/>
    <col min="5" max="5" width="19.09765625" style="11" bestFit="1" customWidth="1"/>
    <col min="6" max="6" width="23.19921875" style="11" bestFit="1" customWidth="1"/>
    <col min="7" max="7" width="14.296875" style="11" bestFit="1" customWidth="1"/>
    <col min="8" max="8" width="11" style="11" bestFit="1" customWidth="1"/>
    <col min="9" max="16384" width="9.09765625" style="11"/>
  </cols>
  <sheetData>
    <row r="1" spans="1:8" s="33" customFormat="1" ht="12">
      <c r="A1" s="83" t="s">
        <v>394</v>
      </c>
      <c r="B1" s="152" t="s">
        <v>473</v>
      </c>
    </row>
    <row r="2" spans="1:8" s="33" customFormat="1" ht="12"/>
    <row r="3" spans="1:8" s="33" customFormat="1" ht="12">
      <c r="A3" s="33" t="s">
        <v>2</v>
      </c>
      <c r="B3" s="52" t="s">
        <v>124</v>
      </c>
    </row>
    <row r="4" spans="1:8" s="33" customFormat="1">
      <c r="A4" s="33" t="s">
        <v>4</v>
      </c>
      <c r="B4" s="160"/>
    </row>
    <row r="5" spans="1:8" s="33" customFormat="1" ht="12">
      <c r="A5" s="33" t="s">
        <v>5</v>
      </c>
      <c r="B5" s="52" t="s">
        <v>6</v>
      </c>
    </row>
    <row r="6" spans="1:8">
      <c r="A6" s="12" t="s">
        <v>7</v>
      </c>
      <c r="B6" s="13">
        <v>46203</v>
      </c>
    </row>
    <row r="8" spans="1:8">
      <c r="D8" s="11" t="s">
        <v>470</v>
      </c>
      <c r="E8" s="11" t="s">
        <v>471</v>
      </c>
      <c r="F8" s="11" t="s">
        <v>472</v>
      </c>
      <c r="G8" s="11" t="s">
        <v>469</v>
      </c>
      <c r="H8" s="11" t="s">
        <v>11</v>
      </c>
    </row>
    <row r="9" spans="1:8">
      <c r="C9" s="11" t="s">
        <v>65</v>
      </c>
      <c r="D9" s="175">
        <v>2.7522717289999998</v>
      </c>
      <c r="E9" s="175">
        <v>24.049705745000001</v>
      </c>
      <c r="F9" s="175">
        <v>7.1939810660000001</v>
      </c>
      <c r="G9" s="175">
        <v>1.8565201710000001</v>
      </c>
      <c r="H9" s="175">
        <f>SUM(D9:G9)</f>
        <v>35.852478711000003</v>
      </c>
    </row>
    <row r="10" spans="1:8">
      <c r="C10" s="11" t="s">
        <v>66</v>
      </c>
      <c r="D10" s="175">
        <v>5.3498101929999997</v>
      </c>
      <c r="E10" s="175">
        <v>41.909845439000001</v>
      </c>
      <c r="F10" s="175">
        <v>9.8671490980000005</v>
      </c>
      <c r="G10" s="175">
        <v>2.9690659589999999</v>
      </c>
      <c r="H10" s="175">
        <f t="shared" ref="H10:H14" si="0">SUM(D10:G10)</f>
        <v>60.095870689000002</v>
      </c>
    </row>
    <row r="11" spans="1:8">
      <c r="C11" s="11" t="s">
        <v>67</v>
      </c>
      <c r="D11" s="175">
        <v>4.8578365459999997</v>
      </c>
      <c r="E11" s="175">
        <v>34.212331427999999</v>
      </c>
      <c r="F11" s="175">
        <v>10.524155327000001</v>
      </c>
      <c r="G11" s="175">
        <v>2.5476677219999999</v>
      </c>
      <c r="H11" s="175">
        <f t="shared" si="0"/>
        <v>52.141991023000003</v>
      </c>
    </row>
    <row r="12" spans="1:8">
      <c r="C12" s="11" t="s">
        <v>68</v>
      </c>
      <c r="D12" s="175">
        <v>6.2841027059999996</v>
      </c>
      <c r="E12" s="175">
        <v>50.863401404000001</v>
      </c>
      <c r="F12" s="175">
        <v>11.198248875999999</v>
      </c>
      <c r="G12" s="175">
        <v>3.5185554419999998</v>
      </c>
      <c r="H12" s="175">
        <f t="shared" si="0"/>
        <v>71.864308427999987</v>
      </c>
    </row>
    <row r="13" spans="1:8">
      <c r="C13" s="11" t="s">
        <v>449</v>
      </c>
      <c r="D13" s="175">
        <v>8.5607989559999993</v>
      </c>
      <c r="E13" s="175">
        <v>78.492103928999995</v>
      </c>
      <c r="F13" s="175">
        <v>13.156227804</v>
      </c>
      <c r="G13" s="175">
        <v>4.0559353160000002</v>
      </c>
      <c r="H13" s="175">
        <f t="shared" ref="H13" si="1">SUM(D13:G13)</f>
        <v>104.26506600499999</v>
      </c>
    </row>
    <row r="14" spans="1:8">
      <c r="C14" s="11" t="s">
        <v>503</v>
      </c>
      <c r="D14" s="175">
        <v>8.3536506070000005</v>
      </c>
      <c r="E14" s="175">
        <v>74.522781101999996</v>
      </c>
      <c r="F14" s="175">
        <v>12.471396469</v>
      </c>
      <c r="G14" s="175">
        <v>4.4251992610000004</v>
      </c>
      <c r="H14" s="175">
        <f t="shared" si="0"/>
        <v>99.773027439000003</v>
      </c>
    </row>
  </sheetData>
  <phoneticPr fontId="31" type="noConversion"/>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E2D468-5DAE-4A45-AAC1-E4BC11F55AE0}">
  <sheetPr>
    <tabColor rgb="FF92D050"/>
  </sheetPr>
  <dimension ref="A1:I33"/>
  <sheetViews>
    <sheetView zoomScale="93" zoomScaleNormal="93" workbookViewId="0">
      <selection activeCell="F19" sqref="F19:M41"/>
    </sheetView>
  </sheetViews>
  <sheetFormatPr defaultColWidth="8.8984375" defaultRowHeight="13.2"/>
  <cols>
    <col min="1" max="2" width="8.8984375" style="11"/>
    <col min="3" max="3" width="11.296875" style="11" bestFit="1" customWidth="1"/>
    <col min="4" max="4" width="12.09765625" style="11" bestFit="1" customWidth="1"/>
    <col min="5" max="5" width="11.5" style="11" bestFit="1" customWidth="1"/>
    <col min="6" max="6" width="8.8984375" style="11"/>
    <col min="7" max="7" width="9.8984375" style="11" bestFit="1" customWidth="1"/>
    <col min="8" max="8" width="10.19921875" style="11" bestFit="1" customWidth="1"/>
    <col min="9" max="9" width="9.296875" style="11" bestFit="1" customWidth="1"/>
    <col min="10" max="16384" width="8.8984375" style="11"/>
  </cols>
  <sheetData>
    <row r="1" spans="1:5" s="33" customFormat="1" ht="12">
      <c r="A1" s="83" t="s">
        <v>551</v>
      </c>
      <c r="B1" s="152" t="s">
        <v>552</v>
      </c>
    </row>
    <row r="2" spans="1:5" s="33" customFormat="1" ht="12"/>
    <row r="3" spans="1:5" s="33" customFormat="1" ht="12">
      <c r="A3" s="33" t="s">
        <v>2</v>
      </c>
      <c r="B3" s="52" t="s">
        <v>124</v>
      </c>
    </row>
    <row r="4" spans="1:5" s="33" customFormat="1">
      <c r="A4" s="33" t="s">
        <v>4</v>
      </c>
      <c r="B4" s="211" t="s">
        <v>553</v>
      </c>
    </row>
    <row r="5" spans="1:5" s="33" customFormat="1" ht="12">
      <c r="A5" s="33" t="s">
        <v>5</v>
      </c>
      <c r="B5" s="52" t="s">
        <v>6</v>
      </c>
    </row>
    <row r="6" spans="1:5">
      <c r="A6" s="12" t="s">
        <v>7</v>
      </c>
      <c r="B6" s="13">
        <v>46203</v>
      </c>
    </row>
    <row r="9" spans="1:5">
      <c r="C9" s="11">
        <v>2023</v>
      </c>
      <c r="D9" s="11">
        <v>2024</v>
      </c>
      <c r="E9" s="11">
        <v>2025</v>
      </c>
    </row>
    <row r="10" spans="1:5">
      <c r="B10" s="24" t="s">
        <v>47</v>
      </c>
      <c r="C10" s="24">
        <v>8550658391</v>
      </c>
      <c r="D10" s="24">
        <v>17877314129</v>
      </c>
      <c r="E10" s="24">
        <v>14587784100</v>
      </c>
    </row>
    <row r="11" spans="1:5">
      <c r="B11" s="24" t="s">
        <v>25</v>
      </c>
      <c r="C11" s="24">
        <v>9191174412</v>
      </c>
      <c r="D11" s="24">
        <v>15499024046</v>
      </c>
      <c r="E11" s="24">
        <v>14206814755</v>
      </c>
    </row>
    <row r="12" spans="1:5">
      <c r="B12" s="24" t="s">
        <v>48</v>
      </c>
      <c r="C12" s="24">
        <v>6800380442</v>
      </c>
      <c r="D12" s="24">
        <v>13307136481</v>
      </c>
      <c r="E12" s="24">
        <v>12237387786</v>
      </c>
    </row>
    <row r="13" spans="1:5">
      <c r="B13" s="24" t="s">
        <v>46</v>
      </c>
      <c r="C13" s="24">
        <v>7300452922</v>
      </c>
      <c r="D13" s="24">
        <v>9753457814</v>
      </c>
      <c r="E13" s="24">
        <v>8696037082</v>
      </c>
    </row>
    <row r="14" spans="1:5">
      <c r="B14" s="24" t="s">
        <v>45</v>
      </c>
      <c r="C14" s="24">
        <v>4609187817</v>
      </c>
      <c r="D14" s="24">
        <v>6992847824</v>
      </c>
      <c r="E14" s="24">
        <v>8604442572</v>
      </c>
    </row>
    <row r="15" spans="1:5">
      <c r="B15" s="24" t="s">
        <v>44</v>
      </c>
      <c r="C15" s="24">
        <v>7216033027</v>
      </c>
      <c r="D15" s="24">
        <v>9157488191</v>
      </c>
      <c r="E15" s="24">
        <v>8429858638</v>
      </c>
    </row>
    <row r="16" spans="1:5">
      <c r="B16" s="24" t="s">
        <v>28</v>
      </c>
      <c r="C16" s="24">
        <v>6691747737</v>
      </c>
      <c r="D16" s="24">
        <v>6738442048</v>
      </c>
      <c r="E16" s="24">
        <v>8260076673</v>
      </c>
    </row>
    <row r="17" spans="2:5">
      <c r="B17" s="24" t="s">
        <v>49</v>
      </c>
      <c r="C17" s="24">
        <v>4967261332</v>
      </c>
      <c r="D17" s="24">
        <v>6294720405</v>
      </c>
      <c r="E17" s="24">
        <v>7244012549</v>
      </c>
    </row>
    <row r="18" spans="2:5">
      <c r="B18" s="24" t="s">
        <v>51</v>
      </c>
      <c r="C18" s="24">
        <v>6309166772</v>
      </c>
      <c r="D18" s="24">
        <v>7655735733</v>
      </c>
      <c r="E18" s="24">
        <v>7005391837</v>
      </c>
    </row>
    <row r="19" spans="2:5">
      <c r="B19" s="24" t="s">
        <v>43</v>
      </c>
      <c r="C19" s="24">
        <v>2822337513</v>
      </c>
      <c r="D19" s="24">
        <v>3768436788</v>
      </c>
      <c r="E19" s="24">
        <v>3733027960</v>
      </c>
    </row>
    <row r="20" spans="2:5">
      <c r="B20" s="24" t="s">
        <v>52</v>
      </c>
      <c r="C20" s="24">
        <v>2524743499</v>
      </c>
      <c r="D20" s="24">
        <v>2909348481</v>
      </c>
      <c r="E20" s="24">
        <v>2312583783</v>
      </c>
    </row>
    <row r="21" spans="2:5">
      <c r="B21" s="24" t="s">
        <v>50</v>
      </c>
      <c r="C21" s="24">
        <v>2952220211</v>
      </c>
      <c r="D21" s="24">
        <v>2209092885</v>
      </c>
      <c r="E21" s="24">
        <v>2022633831</v>
      </c>
    </row>
    <row r="22" spans="2:5">
      <c r="B22" s="24" t="s">
        <v>446</v>
      </c>
      <c r="C22" s="24">
        <v>667273690</v>
      </c>
      <c r="D22" s="24">
        <v>719774895</v>
      </c>
      <c r="E22" s="24">
        <v>631921147</v>
      </c>
    </row>
    <row r="23" spans="2:5">
      <c r="B23" s="24" t="s">
        <v>528</v>
      </c>
      <c r="C23" s="24">
        <v>439875322</v>
      </c>
      <c r="D23" s="24">
        <v>558939140</v>
      </c>
      <c r="E23" s="24">
        <v>497205819</v>
      </c>
    </row>
    <row r="24" spans="2:5">
      <c r="B24" s="24" t="s">
        <v>37</v>
      </c>
      <c r="C24" s="24">
        <v>821795341</v>
      </c>
      <c r="D24" s="24">
        <v>823307145</v>
      </c>
      <c r="E24" s="24">
        <v>1303848907</v>
      </c>
    </row>
    <row r="25" spans="2:5">
      <c r="B25" s="24"/>
      <c r="C25" s="24">
        <v>71864308428</v>
      </c>
      <c r="D25" s="24">
        <v>104265066005</v>
      </c>
      <c r="E25" s="24">
        <v>99773027439</v>
      </c>
    </row>
    <row r="33" spans="8:9">
      <c r="H33" s="24"/>
      <c r="I33" s="91"/>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BA4135-A31A-4538-B4F6-D3234E25E9D0}">
  <sheetPr codeName="Blad8">
    <tabColor rgb="FF92D050"/>
  </sheetPr>
  <dimension ref="A1:I14"/>
  <sheetViews>
    <sheetView workbookViewId="0">
      <selection activeCell="D18" sqref="D18"/>
    </sheetView>
  </sheetViews>
  <sheetFormatPr defaultColWidth="9.09765625" defaultRowHeight="13.2"/>
  <cols>
    <col min="1" max="1" width="9.09765625" style="11"/>
    <col min="2" max="2" width="14" style="11" customWidth="1"/>
    <col min="3" max="3" width="17.8984375" style="11" customWidth="1"/>
    <col min="4" max="4" width="14.69921875" style="11" customWidth="1"/>
    <col min="5" max="5" width="19.796875" style="11" customWidth="1"/>
    <col min="6" max="6" width="14.69921875" style="11" customWidth="1"/>
    <col min="7" max="8" width="9.09765625" style="11"/>
    <col min="9" max="9" width="12" style="11" bestFit="1" customWidth="1"/>
    <col min="10" max="10" width="15.19921875" style="11" bestFit="1" customWidth="1"/>
    <col min="11" max="11" width="9.09765625" style="11"/>
    <col min="12" max="12" width="11.8984375" style="11" customWidth="1"/>
    <col min="13" max="16384" width="9.09765625" style="11"/>
  </cols>
  <sheetData>
    <row r="1" spans="1:9" s="33" customFormat="1" ht="12">
      <c r="A1" s="83" t="s">
        <v>430</v>
      </c>
      <c r="B1" s="152" t="s">
        <v>390</v>
      </c>
    </row>
    <row r="2" spans="1:9" s="33" customFormat="1" ht="12"/>
    <row r="3" spans="1:9" s="33" customFormat="1" ht="12">
      <c r="A3" s="33" t="s">
        <v>2</v>
      </c>
      <c r="B3" s="52" t="s">
        <v>124</v>
      </c>
    </row>
    <row r="4" spans="1:9" s="33" customFormat="1">
      <c r="A4" s="33" t="s">
        <v>4</v>
      </c>
      <c r="B4" s="211"/>
    </row>
    <row r="5" spans="1:9" s="33" customFormat="1" ht="12">
      <c r="A5" s="33" t="s">
        <v>5</v>
      </c>
      <c r="B5" s="52" t="s">
        <v>6</v>
      </c>
    </row>
    <row r="6" spans="1:9" ht="16.8">
      <c r="A6" s="12" t="s">
        <v>7</v>
      </c>
      <c r="B6" s="13">
        <v>46203</v>
      </c>
      <c r="C6" s="259" t="s">
        <v>124</v>
      </c>
      <c r="D6" s="260"/>
      <c r="E6" s="260"/>
      <c r="G6" s="259" t="s">
        <v>124</v>
      </c>
      <c r="H6" s="260"/>
      <c r="I6" s="260"/>
    </row>
    <row r="7" spans="1:9">
      <c r="B7" s="24"/>
      <c r="C7" s="11" t="s">
        <v>474</v>
      </c>
      <c r="D7" s="11" t="s">
        <v>475</v>
      </c>
      <c r="E7" s="11" t="s">
        <v>11</v>
      </c>
      <c r="G7" s="11" t="s">
        <v>474</v>
      </c>
      <c r="H7" s="11" t="s">
        <v>475</v>
      </c>
      <c r="I7" s="11" t="s">
        <v>11</v>
      </c>
    </row>
    <row r="8" spans="1:9">
      <c r="B8" s="24" t="s">
        <v>64</v>
      </c>
      <c r="C8" s="175">
        <v>148.62581178400001</v>
      </c>
      <c r="D8" s="175">
        <v>334.80613491700001</v>
      </c>
      <c r="E8" s="175">
        <f>C8+D8</f>
        <v>483.43194670100002</v>
      </c>
      <c r="G8" s="91">
        <f>C8/$E8</f>
        <v>0.30743895350367534</v>
      </c>
      <c r="H8" s="91">
        <f>D8/$E8</f>
        <v>0.69256104649632466</v>
      </c>
      <c r="I8" s="91">
        <f>E8/$E8</f>
        <v>1</v>
      </c>
    </row>
    <row r="9" spans="1:9">
      <c r="B9" s="24" t="s">
        <v>65</v>
      </c>
      <c r="C9" s="175">
        <v>201.52635824000001</v>
      </c>
      <c r="D9" s="175">
        <v>380.50010589499999</v>
      </c>
      <c r="E9" s="175">
        <f t="shared" ref="E9:E14" si="0">C9+D9</f>
        <v>582.02646413499997</v>
      </c>
      <c r="F9" s="91"/>
      <c r="G9" s="91">
        <f t="shared" ref="G9:G14" si="1">C9/$E9</f>
        <v>0.34624947602598416</v>
      </c>
      <c r="H9" s="91">
        <f t="shared" ref="H9:H14" si="2">D9/$E9</f>
        <v>0.6537505239740159</v>
      </c>
      <c r="I9" s="91">
        <f t="shared" ref="I9:I14" si="3">E9/$E9</f>
        <v>1</v>
      </c>
    </row>
    <row r="10" spans="1:9">
      <c r="B10" s="24" t="s">
        <v>66</v>
      </c>
      <c r="C10" s="175">
        <v>307.97612666999999</v>
      </c>
      <c r="D10" s="175">
        <v>496.16993002499999</v>
      </c>
      <c r="E10" s="175">
        <f t="shared" si="0"/>
        <v>804.14605669499997</v>
      </c>
      <c r="F10" s="91"/>
      <c r="G10" s="91">
        <f t="shared" si="1"/>
        <v>0.38298530982762813</v>
      </c>
      <c r="H10" s="91">
        <f t="shared" si="2"/>
        <v>0.61701469017237187</v>
      </c>
      <c r="I10" s="91">
        <f t="shared" si="3"/>
        <v>1</v>
      </c>
    </row>
    <row r="11" spans="1:9">
      <c r="B11" s="24" t="s">
        <v>67</v>
      </c>
      <c r="C11" s="175">
        <v>260.04344303400001</v>
      </c>
      <c r="D11" s="175">
        <v>423.495318844</v>
      </c>
      <c r="E11" s="175">
        <f t="shared" si="0"/>
        <v>683.53876187800006</v>
      </c>
      <c r="F11" s="91"/>
      <c r="G11" s="91">
        <f t="shared" si="1"/>
        <v>0.38043701035993815</v>
      </c>
      <c r="H11" s="91">
        <f t="shared" si="2"/>
        <v>0.61956298964006173</v>
      </c>
      <c r="I11" s="91">
        <f t="shared" si="3"/>
        <v>1</v>
      </c>
    </row>
    <row r="12" spans="1:9">
      <c r="B12" s="24" t="s">
        <v>68</v>
      </c>
      <c r="C12" s="175">
        <v>305.09641536399999</v>
      </c>
      <c r="D12" s="175">
        <v>464.23633724500002</v>
      </c>
      <c r="E12" s="175">
        <f t="shared" si="0"/>
        <v>769.33275260899995</v>
      </c>
      <c r="F12" s="91"/>
      <c r="G12" s="91">
        <f t="shared" si="1"/>
        <v>0.39657276299409022</v>
      </c>
      <c r="H12" s="91">
        <f t="shared" si="2"/>
        <v>0.60342723700590983</v>
      </c>
      <c r="I12" s="91">
        <f t="shared" si="3"/>
        <v>1</v>
      </c>
    </row>
    <row r="13" spans="1:9">
      <c r="B13" s="24" t="s">
        <v>449</v>
      </c>
      <c r="C13" s="175">
        <v>382.96824664000002</v>
      </c>
      <c r="D13" s="175">
        <v>535.63752808200002</v>
      </c>
      <c r="E13" s="175">
        <f t="shared" si="0"/>
        <v>918.60577472199998</v>
      </c>
      <c r="F13" s="91"/>
      <c r="G13" s="91">
        <f t="shared" si="1"/>
        <v>0.41690163199322222</v>
      </c>
      <c r="H13" s="91">
        <f t="shared" si="2"/>
        <v>0.58309836800677783</v>
      </c>
      <c r="I13" s="91">
        <f t="shared" si="3"/>
        <v>1</v>
      </c>
    </row>
    <row r="14" spans="1:9">
      <c r="B14" s="24" t="s">
        <v>503</v>
      </c>
      <c r="C14" s="175">
        <v>467.53250827199997</v>
      </c>
      <c r="D14" s="175">
        <v>698.42945630700001</v>
      </c>
      <c r="E14" s="175">
        <f t="shared" si="0"/>
        <v>1165.9619645789999</v>
      </c>
      <c r="F14" s="91"/>
      <c r="G14" s="91">
        <f t="shared" si="1"/>
        <v>0.4009843566730879</v>
      </c>
      <c r="H14" s="91">
        <f t="shared" si="2"/>
        <v>0.59901564332691215</v>
      </c>
      <c r="I14" s="91">
        <f t="shared" si="3"/>
        <v>1</v>
      </c>
    </row>
  </sheetData>
  <mergeCells count="2">
    <mergeCell ref="C6:E6"/>
    <mergeCell ref="G6:I6"/>
  </mergeCells>
  <phoneticPr fontId="31" type="noConversion"/>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Blad22">
    <tabColor rgb="FF92D050"/>
  </sheetPr>
  <dimension ref="A1:N17"/>
  <sheetViews>
    <sheetView zoomScaleNormal="100" workbookViewId="0">
      <selection activeCell="H7" sqref="H7:O26"/>
    </sheetView>
  </sheetViews>
  <sheetFormatPr defaultColWidth="9.09765625" defaultRowHeight="13.2"/>
  <cols>
    <col min="1" max="1" width="13.8984375" style="161" customWidth="1"/>
    <col min="2" max="2" width="16.09765625" style="161" customWidth="1"/>
    <col min="3" max="3" width="16.69921875" style="161" customWidth="1"/>
    <col min="4" max="4" width="17.09765625" style="161" customWidth="1"/>
    <col min="5" max="5" width="12.8984375" style="161" customWidth="1"/>
    <col min="6" max="6" width="13.69921875" style="161" customWidth="1"/>
    <col min="7" max="7" width="9.09765625" style="161"/>
    <col min="8" max="8" width="14.8984375" style="161" customWidth="1"/>
    <col min="9" max="16384" width="9.09765625" style="161"/>
  </cols>
  <sheetData>
    <row r="1" spans="1:14">
      <c r="A1" s="215" t="s">
        <v>498</v>
      </c>
      <c r="B1" s="212" t="s">
        <v>458</v>
      </c>
    </row>
    <row r="3" spans="1:14">
      <c r="A3" s="161" t="s">
        <v>2</v>
      </c>
      <c r="B3" s="167" t="s">
        <v>124</v>
      </c>
    </row>
    <row r="4" spans="1:14">
      <c r="A4" s="161" t="s">
        <v>4</v>
      </c>
      <c r="B4" s="211"/>
    </row>
    <row r="5" spans="1:14">
      <c r="A5" s="161" t="s">
        <v>5</v>
      </c>
      <c r="B5" s="167" t="s">
        <v>395</v>
      </c>
    </row>
    <row r="6" spans="1:14">
      <c r="A6" s="11" t="s">
        <v>7</v>
      </c>
      <c r="B6" s="163">
        <v>45888</v>
      </c>
    </row>
    <row r="7" spans="1:14" s="189" customFormat="1" ht="26.4">
      <c r="A7" s="187" t="s">
        <v>8</v>
      </c>
      <c r="B7" s="187" t="s">
        <v>58</v>
      </c>
      <c r="C7" s="187" t="s">
        <v>57</v>
      </c>
      <c r="D7" s="188" t="s">
        <v>59</v>
      </c>
      <c r="E7" s="188" t="s">
        <v>11</v>
      </c>
      <c r="F7" s="188" t="s">
        <v>396</v>
      </c>
      <c r="G7" s="188"/>
      <c r="H7" s="188"/>
    </row>
    <row r="8" spans="1:14">
      <c r="A8" s="190" t="s">
        <v>91</v>
      </c>
      <c r="B8" s="162">
        <v>1485.545861999999</v>
      </c>
      <c r="C8" s="162">
        <v>2200.0953961039986</v>
      </c>
      <c r="D8" s="162">
        <v>496.19679433300001</v>
      </c>
      <c r="E8" s="162">
        <v>4181.8380524369977</v>
      </c>
      <c r="F8" s="191">
        <v>4392.8010000000004</v>
      </c>
    </row>
    <row r="9" spans="1:14">
      <c r="A9" s="190" t="s">
        <v>62</v>
      </c>
      <c r="B9" s="162">
        <v>1608.484543999999</v>
      </c>
      <c r="C9" s="162">
        <v>2369.8479879779998</v>
      </c>
      <c r="D9" s="162">
        <v>542.01886204999994</v>
      </c>
      <c r="E9" s="162">
        <v>4520.351394027999</v>
      </c>
      <c r="F9" s="191">
        <v>4575.1139999999996</v>
      </c>
      <c r="I9" s="142"/>
      <c r="J9" s="142"/>
      <c r="K9" s="142"/>
      <c r="M9" s="142"/>
      <c r="N9" s="142"/>
    </row>
    <row r="10" spans="1:14">
      <c r="A10" s="190" t="s">
        <v>63</v>
      </c>
      <c r="B10" s="162">
        <v>1600.5042055829992</v>
      </c>
      <c r="C10" s="162">
        <v>2351.646973646999</v>
      </c>
      <c r="D10" s="162">
        <v>541.79011347099981</v>
      </c>
      <c r="E10" s="162">
        <v>4493.941292700998</v>
      </c>
      <c r="F10" s="191">
        <v>4777.8370000000004</v>
      </c>
      <c r="I10" s="142"/>
      <c r="J10" s="142"/>
      <c r="K10" s="142"/>
      <c r="M10" s="142"/>
      <c r="N10" s="142"/>
    </row>
    <row r="11" spans="1:14">
      <c r="A11" s="190" t="s">
        <v>64</v>
      </c>
      <c r="B11" s="162">
        <v>1886.7287450070003</v>
      </c>
      <c r="C11" s="162">
        <v>2772.1356764889988</v>
      </c>
      <c r="D11" s="162">
        <v>571.41461534499956</v>
      </c>
      <c r="E11" s="162">
        <v>5230.2790368409978</v>
      </c>
      <c r="F11" s="191">
        <v>5021.3819999999996</v>
      </c>
      <c r="I11" s="142"/>
      <c r="J11" s="142"/>
      <c r="K11" s="142"/>
      <c r="M11" s="142"/>
      <c r="N11" s="142"/>
    </row>
    <row r="12" spans="1:14">
      <c r="A12" s="190" t="s">
        <v>65</v>
      </c>
      <c r="B12" s="162">
        <v>2254.8305786410001</v>
      </c>
      <c r="C12" s="162">
        <v>3023.9604695879984</v>
      </c>
      <c r="D12" s="162">
        <v>377.82757144699985</v>
      </c>
      <c r="E12" s="162">
        <v>5573.2645631079995</v>
      </c>
      <c r="F12" s="191">
        <v>5012.8549999999996</v>
      </c>
      <c r="I12" s="142"/>
      <c r="J12" s="142"/>
      <c r="K12" s="142"/>
      <c r="M12" s="142"/>
      <c r="N12" s="142"/>
    </row>
    <row r="13" spans="1:14">
      <c r="A13" s="190" t="s">
        <v>66</v>
      </c>
      <c r="B13" s="162">
        <v>2915.2272802719976</v>
      </c>
      <c r="C13" s="162">
        <v>3733.0474767349992</v>
      </c>
      <c r="D13" s="162">
        <v>468.06521696999971</v>
      </c>
      <c r="E13" s="162">
        <v>7017.913142905998</v>
      </c>
      <c r="F13" s="191">
        <v>5417.76</v>
      </c>
      <c r="I13" s="142"/>
      <c r="J13" s="142"/>
      <c r="K13" s="142"/>
      <c r="M13" s="142"/>
      <c r="N13" s="142"/>
    </row>
    <row r="14" spans="1:14">
      <c r="A14" s="190" t="s">
        <v>67</v>
      </c>
      <c r="B14" s="192">
        <v>2768.7364346069999</v>
      </c>
      <c r="C14" s="192">
        <v>3214.416624553</v>
      </c>
      <c r="D14" s="192">
        <v>461.91850461599967</v>
      </c>
      <c r="E14" s="162">
        <v>6327.596423736999</v>
      </c>
      <c r="F14" s="192">
        <v>5816.415</v>
      </c>
      <c r="G14" s="193"/>
      <c r="H14" s="193"/>
      <c r="I14" s="142"/>
      <c r="J14" s="142"/>
      <c r="K14" s="142"/>
      <c r="M14" s="142"/>
      <c r="N14" s="142"/>
    </row>
    <row r="15" spans="1:14">
      <c r="A15" s="190" t="s">
        <v>68</v>
      </c>
      <c r="B15" s="192">
        <v>3044.131110716</v>
      </c>
      <c r="C15" s="192">
        <v>3564.5735747969993</v>
      </c>
      <c r="D15" s="192">
        <v>481.83519171299969</v>
      </c>
      <c r="E15" s="162">
        <v>6969.8206237589993</v>
      </c>
      <c r="F15" s="192">
        <v>6143.1869999999999</v>
      </c>
      <c r="G15" s="193"/>
      <c r="H15" s="193"/>
      <c r="I15" s="142"/>
      <c r="J15" s="142"/>
      <c r="K15" s="142"/>
      <c r="M15" s="142"/>
      <c r="N15" s="142"/>
    </row>
    <row r="16" spans="1:14">
      <c r="A16" s="190" t="s">
        <v>449</v>
      </c>
      <c r="B16" s="192">
        <v>3263.1738354210001</v>
      </c>
      <c r="C16" s="192">
        <v>4072.628499771</v>
      </c>
      <c r="D16" s="192">
        <v>499.03251803900008</v>
      </c>
      <c r="E16" s="162">
        <v>7741.1591543000013</v>
      </c>
      <c r="F16" s="192">
        <v>6443.0389999999998</v>
      </c>
      <c r="I16" s="142"/>
      <c r="J16" s="142"/>
      <c r="K16" s="142"/>
      <c r="M16" s="142"/>
      <c r="N16" s="142"/>
    </row>
    <row r="17" spans="1:14">
      <c r="A17" s="190" t="s">
        <v>503</v>
      </c>
      <c r="B17" s="192">
        <v>3430.8272774450011</v>
      </c>
      <c r="C17" s="192">
        <v>4307.0397569629995</v>
      </c>
      <c r="D17" s="192">
        <v>527</v>
      </c>
      <c r="E17" s="162">
        <f t="shared" ref="E17" si="0">SUM(B17:D17)</f>
        <v>8264.8670344080001</v>
      </c>
      <c r="F17" s="213">
        <v>6653.5119999999997</v>
      </c>
      <c r="H17" s="142"/>
      <c r="I17" s="142"/>
      <c r="J17" s="142"/>
      <c r="K17" s="142"/>
      <c r="M17" s="142"/>
      <c r="N17" s="142"/>
    </row>
  </sheetData>
  <phoneticPr fontId="31" type="noConversion"/>
  <pageMargins left="0.7" right="0.7" top="0.75" bottom="0.75" header="0.3" footer="0.3"/>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17C5A1-16CC-40C4-A93F-D7A701F09CCE}">
  <sheetPr>
    <tabColor rgb="FF92D050"/>
  </sheetPr>
  <dimension ref="A1:N17"/>
  <sheetViews>
    <sheetView zoomScaleNormal="100" workbookViewId="0">
      <selection activeCell="A18" sqref="A18:XFD36"/>
    </sheetView>
  </sheetViews>
  <sheetFormatPr defaultColWidth="9.09765625" defaultRowHeight="13.2"/>
  <cols>
    <col min="1" max="1" width="13.8984375" style="161" customWidth="1"/>
    <col min="2" max="2" width="16.09765625" style="161" customWidth="1"/>
    <col min="3" max="3" width="16.69921875" style="161" customWidth="1"/>
    <col min="4" max="4" width="17.09765625" style="161" customWidth="1"/>
    <col min="5" max="5" width="12.8984375" style="161" customWidth="1"/>
    <col min="6" max="6" width="13.69921875" style="161" customWidth="1"/>
    <col min="7" max="7" width="9.09765625" style="161"/>
    <col min="8" max="8" width="14.8984375" style="161" customWidth="1"/>
    <col min="9" max="16384" width="9.09765625" style="161"/>
  </cols>
  <sheetData>
    <row r="1" spans="1:14">
      <c r="A1" s="215" t="s">
        <v>497</v>
      </c>
      <c r="B1" s="212" t="s">
        <v>465</v>
      </c>
    </row>
    <row r="3" spans="1:14">
      <c r="A3" s="161" t="s">
        <v>2</v>
      </c>
      <c r="B3" s="214" t="s">
        <v>464</v>
      </c>
    </row>
    <row r="4" spans="1:14">
      <c r="A4" s="161" t="s">
        <v>4</v>
      </c>
      <c r="B4" s="211"/>
    </row>
    <row r="5" spans="1:14">
      <c r="A5" s="161" t="s">
        <v>5</v>
      </c>
      <c r="B5" s="167" t="s">
        <v>395</v>
      </c>
    </row>
    <row r="6" spans="1:14">
      <c r="A6" s="11" t="s">
        <v>7</v>
      </c>
      <c r="B6" s="163">
        <v>46203</v>
      </c>
    </row>
    <row r="7" spans="1:14" s="189" customFormat="1" ht="39.6">
      <c r="A7" s="187" t="s">
        <v>8</v>
      </c>
      <c r="B7" s="187" t="s">
        <v>459</v>
      </c>
      <c r="C7" s="187" t="s">
        <v>460</v>
      </c>
      <c r="D7" s="188" t="s">
        <v>461</v>
      </c>
      <c r="E7" s="188" t="s">
        <v>462</v>
      </c>
      <c r="F7" s="188" t="s">
        <v>463</v>
      </c>
      <c r="G7" s="188"/>
      <c r="H7" s="188"/>
    </row>
    <row r="8" spans="1:14">
      <c r="A8" s="190" t="s">
        <v>91</v>
      </c>
      <c r="B8" s="162">
        <v>9.6783344316827353</v>
      </c>
      <c r="C8" s="162">
        <v>38.973160607553424</v>
      </c>
      <c r="D8" s="162">
        <v>51.348504960763854</v>
      </c>
      <c r="E8" s="162">
        <v>8.9072210683455886</v>
      </c>
      <c r="F8" s="191">
        <v>91.092778931654408</v>
      </c>
    </row>
    <row r="9" spans="1:14">
      <c r="A9" s="190" t="s">
        <v>62</v>
      </c>
      <c r="B9" s="162">
        <v>8.802437387386405</v>
      </c>
      <c r="C9" s="162">
        <v>40.314209584225416</v>
      </c>
      <c r="D9" s="162">
        <v>50.883353028388193</v>
      </c>
      <c r="E9" s="162">
        <v>9.3138486508204892</v>
      </c>
      <c r="F9" s="191">
        <v>90.686151349179525</v>
      </c>
      <c r="I9" s="142"/>
      <c r="J9" s="142"/>
      <c r="K9" s="142"/>
      <c r="M9" s="142"/>
      <c r="N9" s="142"/>
    </row>
    <row r="10" spans="1:14">
      <c r="A10" s="190" t="s">
        <v>63</v>
      </c>
      <c r="B10" s="162">
        <v>11.104934533860028</v>
      </c>
      <c r="C10" s="162">
        <v>39.497652035565572</v>
      </c>
      <c r="D10" s="162">
        <v>49.397413430574417</v>
      </c>
      <c r="E10" s="162">
        <v>8.7013455241919342</v>
      </c>
      <c r="F10" s="191">
        <v>91.298654475808078</v>
      </c>
      <c r="I10" s="142"/>
      <c r="J10" s="142"/>
      <c r="K10" s="142"/>
      <c r="M10" s="142"/>
      <c r="N10" s="142"/>
    </row>
    <row r="11" spans="1:14">
      <c r="A11" s="190" t="s">
        <v>64</v>
      </c>
      <c r="B11" s="162">
        <v>12.595775991824389</v>
      </c>
      <c r="C11" s="162">
        <v>41.871064026350027</v>
      </c>
      <c r="D11" s="162">
        <v>45.533159981825584</v>
      </c>
      <c r="E11" s="162">
        <v>10.316655031366356</v>
      </c>
      <c r="F11" s="191">
        <v>89.683344968633648</v>
      </c>
      <c r="I11" s="142"/>
      <c r="J11" s="142"/>
      <c r="K11" s="142"/>
      <c r="M11" s="142"/>
      <c r="N11" s="142"/>
    </row>
    <row r="12" spans="1:14">
      <c r="A12" s="190" t="s">
        <v>65</v>
      </c>
      <c r="B12" s="162">
        <v>15.946756913424379</v>
      </c>
      <c r="C12" s="162">
        <v>41.716710669003689</v>
      </c>
      <c r="D12" s="162">
        <v>42.336532417571938</v>
      </c>
      <c r="E12" s="162">
        <v>9.8970593558721358</v>
      </c>
      <c r="F12" s="191">
        <v>90.102940644127855</v>
      </c>
      <c r="I12" s="142"/>
      <c r="J12" s="142"/>
      <c r="K12" s="142"/>
      <c r="M12" s="142"/>
      <c r="N12" s="142"/>
    </row>
    <row r="13" spans="1:14">
      <c r="A13" s="190" t="s">
        <v>66</v>
      </c>
      <c r="B13" s="162">
        <v>18.593392395589742</v>
      </c>
      <c r="C13" s="162">
        <v>41.763392499459322</v>
      </c>
      <c r="D13" s="162">
        <v>39.643215104950933</v>
      </c>
      <c r="E13" s="162">
        <v>9.8288144153297665</v>
      </c>
      <c r="F13" s="191">
        <v>90.171185584670226</v>
      </c>
      <c r="I13" s="142"/>
      <c r="J13" s="142"/>
      <c r="K13" s="142"/>
      <c r="M13" s="142"/>
      <c r="N13" s="142"/>
    </row>
    <row r="14" spans="1:14">
      <c r="A14" s="190" t="s">
        <v>67</v>
      </c>
      <c r="B14" s="192">
        <v>17.928530966988156</v>
      </c>
      <c r="C14" s="192">
        <v>42.421347205408495</v>
      </c>
      <c r="D14" s="192">
        <v>39.65012182760335</v>
      </c>
      <c r="E14" s="162">
        <v>8.8437304854824816</v>
      </c>
      <c r="F14" s="192">
        <v>91.156269514517533</v>
      </c>
      <c r="G14" s="193"/>
      <c r="H14" s="193"/>
      <c r="I14" s="142"/>
      <c r="J14" s="142"/>
      <c r="K14" s="142"/>
      <c r="M14" s="142"/>
      <c r="N14" s="142"/>
    </row>
    <row r="15" spans="1:14">
      <c r="A15" s="190" t="s">
        <v>68</v>
      </c>
      <c r="B15" s="192">
        <v>18.973385414144964</v>
      </c>
      <c r="C15" s="192">
        <v>44.78778877049605</v>
      </c>
      <c r="D15" s="192">
        <v>36.238825815358993</v>
      </c>
      <c r="E15" s="162">
        <v>9.3226297126292295</v>
      </c>
      <c r="F15" s="192">
        <v>90.677370287370763</v>
      </c>
      <c r="G15" s="193"/>
      <c r="H15" s="193"/>
      <c r="I15" s="142"/>
      <c r="J15" s="142"/>
      <c r="K15" s="142"/>
      <c r="M15" s="142"/>
      <c r="N15" s="142"/>
    </row>
    <row r="16" spans="1:14">
      <c r="A16" s="190" t="s">
        <v>449</v>
      </c>
      <c r="B16" s="192">
        <v>20.47709483069454</v>
      </c>
      <c r="C16" s="192">
        <v>47.355819698321241</v>
      </c>
      <c r="D16" s="192">
        <v>32.167085470984219</v>
      </c>
      <c r="E16" s="162">
        <v>10.051115360689472</v>
      </c>
      <c r="F16" s="192">
        <v>89.948884639310535</v>
      </c>
      <c r="I16" s="142"/>
      <c r="J16" s="142"/>
      <c r="K16" s="142"/>
      <c r="M16" s="142"/>
      <c r="N16" s="142"/>
    </row>
    <row r="17" spans="1:14">
      <c r="A17" s="190" t="s">
        <v>503</v>
      </c>
      <c r="B17" s="192">
        <v>22.242655142693867</v>
      </c>
      <c r="C17" s="192">
        <v>47.345015266375633</v>
      </c>
      <c r="D17" s="192">
        <v>30.412329590930497</v>
      </c>
      <c r="E17" s="162">
        <v>10.051167445882243</v>
      </c>
      <c r="F17" s="213">
        <v>89.948832554117757</v>
      </c>
      <c r="H17" s="142"/>
      <c r="I17" s="142"/>
      <c r="J17" s="142"/>
      <c r="K17" s="142"/>
      <c r="M17" s="142"/>
      <c r="N17" s="142"/>
    </row>
  </sheetData>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676EBC-D8FC-4B66-9F06-984EF1B7D211}">
  <sheetPr codeName="Sheet18">
    <tabColor rgb="FF92D050"/>
  </sheetPr>
  <dimension ref="A1:D37"/>
  <sheetViews>
    <sheetView workbookViewId="0">
      <selection activeCell="E32" sqref="E16:Q32"/>
    </sheetView>
  </sheetViews>
  <sheetFormatPr defaultColWidth="9.09765625" defaultRowHeight="12"/>
  <cols>
    <col min="1" max="1" width="17.69921875" style="33" customWidth="1"/>
    <col min="2" max="2" width="21.09765625" style="33" customWidth="1"/>
    <col min="3" max="3" width="26.69921875" style="33" customWidth="1"/>
    <col min="4" max="4" width="14.69921875" style="33" customWidth="1"/>
    <col min="5" max="16384" width="9.09765625" style="33"/>
  </cols>
  <sheetData>
    <row r="1" spans="1:4" s="50" customFormat="1">
      <c r="A1" s="83" t="s">
        <v>466</v>
      </c>
      <c r="B1" s="40" t="s">
        <v>519</v>
      </c>
    </row>
    <row r="2" spans="1:4" s="50" customFormat="1">
      <c r="A2" s="33"/>
      <c r="B2" s="33"/>
    </row>
    <row r="3" spans="1:4" s="50" customFormat="1">
      <c r="A3" s="33" t="s">
        <v>2</v>
      </c>
      <c r="B3" s="52" t="s">
        <v>397</v>
      </c>
    </row>
    <row r="4" spans="1:4" s="50" customFormat="1" ht="13.2">
      <c r="A4" s="33" t="s">
        <v>4</v>
      </c>
      <c r="B4" s="160"/>
    </row>
    <row r="5" spans="1:4" s="50" customFormat="1">
      <c r="A5" s="33" t="s">
        <v>5</v>
      </c>
      <c r="B5" s="52" t="s">
        <v>398</v>
      </c>
    </row>
    <row r="6" spans="1:4" ht="13.2">
      <c r="A6" s="12" t="s">
        <v>7</v>
      </c>
      <c r="B6" s="13">
        <v>46203</v>
      </c>
    </row>
    <row r="7" spans="1:4" s="34" customFormat="1">
      <c r="B7" s="34" t="s">
        <v>399</v>
      </c>
      <c r="C7" s="34" t="s">
        <v>58</v>
      </c>
      <c r="D7" s="34" t="s">
        <v>400</v>
      </c>
    </row>
    <row r="8" spans="1:4">
      <c r="A8" s="33" t="s">
        <v>401</v>
      </c>
      <c r="B8" s="153">
        <v>391.26183029439858</v>
      </c>
      <c r="C8" s="153">
        <v>2.110540598627145</v>
      </c>
      <c r="D8" s="153">
        <v>393.37237089302573</v>
      </c>
    </row>
    <row r="9" spans="1:4">
      <c r="A9" s="33" t="s">
        <v>402</v>
      </c>
      <c r="B9" s="153">
        <v>38.966016492405835</v>
      </c>
      <c r="C9" s="153">
        <v>142.7772202128435</v>
      </c>
      <c r="D9" s="153">
        <v>181.74323670524933</v>
      </c>
    </row>
    <row r="10" spans="1:4">
      <c r="A10" s="33" t="s">
        <v>403</v>
      </c>
      <c r="B10" s="153">
        <v>158.74924299635452</v>
      </c>
      <c r="C10" s="153">
        <v>0</v>
      </c>
      <c r="D10" s="153">
        <v>158.74924299635452</v>
      </c>
    </row>
    <row r="11" spans="1:4">
      <c r="A11" s="33" t="s">
        <v>404</v>
      </c>
      <c r="B11" s="153">
        <v>76.461277839215526</v>
      </c>
      <c r="C11" s="153">
        <v>52.166736687407663</v>
      </c>
      <c r="D11" s="153">
        <v>128.62801452662319</v>
      </c>
    </row>
    <row r="12" spans="1:4">
      <c r="A12" s="33" t="s">
        <v>405</v>
      </c>
      <c r="B12" s="153">
        <v>102.02383976467975</v>
      </c>
      <c r="C12" s="153">
        <v>7.8532661026161366</v>
      </c>
      <c r="D12" s="153">
        <v>109.87710586729588</v>
      </c>
    </row>
    <row r="13" spans="1:4">
      <c r="A13" s="33" t="s">
        <v>406</v>
      </c>
      <c r="B13" s="153">
        <v>85.662085955903322</v>
      </c>
      <c r="C13" s="153">
        <v>0</v>
      </c>
      <c r="D13" s="153">
        <v>85.662085955903322</v>
      </c>
    </row>
    <row r="14" spans="1:4">
      <c r="A14" s="33" t="s">
        <v>408</v>
      </c>
      <c r="B14" s="153">
        <v>56.658293681474568</v>
      </c>
      <c r="C14" s="153">
        <v>6.8104694043895826</v>
      </c>
      <c r="D14" s="153">
        <v>63.468763085864154</v>
      </c>
    </row>
    <row r="15" spans="1:4">
      <c r="A15" s="33" t="s">
        <v>411</v>
      </c>
      <c r="B15" s="153">
        <v>53.344240444367252</v>
      </c>
      <c r="C15" s="153">
        <v>8.4855587835411566</v>
      </c>
      <c r="D15" s="153">
        <v>61.82979922790841</v>
      </c>
    </row>
    <row r="16" spans="1:4">
      <c r="A16" s="33" t="s">
        <v>410</v>
      </c>
      <c r="B16" s="153">
        <v>50.595069456119333</v>
      </c>
      <c r="C16" s="153">
        <v>9.1560454296224876</v>
      </c>
      <c r="D16" s="153">
        <v>59.751114885741821</v>
      </c>
    </row>
    <row r="17" spans="1:4">
      <c r="A17" s="33" t="s">
        <v>409</v>
      </c>
      <c r="B17" s="153">
        <v>53.781869939035431</v>
      </c>
      <c r="C17" s="153">
        <v>5.769365014128117</v>
      </c>
      <c r="D17" s="153">
        <v>59.551234953163551</v>
      </c>
    </row>
    <row r="18" spans="1:4">
      <c r="A18" s="33" t="s">
        <v>407</v>
      </c>
      <c r="B18" s="153">
        <v>58.876223798615825</v>
      </c>
      <c r="C18" s="153">
        <v>0</v>
      </c>
      <c r="D18" s="153">
        <v>58.876223798615825</v>
      </c>
    </row>
    <row r="19" spans="1:4">
      <c r="A19" s="33" t="s">
        <v>413</v>
      </c>
      <c r="B19" s="153">
        <v>33.896089200636197</v>
      </c>
      <c r="C19" s="153">
        <v>1.1711022100016331</v>
      </c>
      <c r="D19" s="153">
        <v>35.067191410637832</v>
      </c>
    </row>
    <row r="20" spans="1:4">
      <c r="A20" s="33" t="s">
        <v>412</v>
      </c>
      <c r="B20" s="153">
        <v>26.910078536249525</v>
      </c>
      <c r="C20" s="153">
        <v>6.2577502320017135</v>
      </c>
      <c r="D20" s="153">
        <v>33.16782876825124</v>
      </c>
    </row>
    <row r="21" spans="1:4">
      <c r="A21" s="33" t="s">
        <v>414</v>
      </c>
      <c r="B21" s="153">
        <v>19.313154720658151</v>
      </c>
      <c r="C21" s="153">
        <v>5.3217866230306416</v>
      </c>
      <c r="D21" s="153">
        <v>24.634941343688794</v>
      </c>
    </row>
    <row r="22" spans="1:4">
      <c r="A22" s="33" t="s">
        <v>415</v>
      </c>
      <c r="B22" s="153">
        <v>20.167214788116301</v>
      </c>
      <c r="C22" s="153">
        <v>2.4643479782497368</v>
      </c>
      <c r="D22" s="153">
        <v>22.631562766366038</v>
      </c>
    </row>
    <row r="23" spans="1:4">
      <c r="A23" s="33" t="s">
        <v>416</v>
      </c>
      <c r="B23" s="153">
        <v>15.54355352253349</v>
      </c>
      <c r="C23" s="153">
        <v>3.2959968376788646</v>
      </c>
      <c r="D23" s="153">
        <v>18.839550360212353</v>
      </c>
    </row>
    <row r="24" spans="1:4">
      <c r="A24" s="33" t="s">
        <v>417</v>
      </c>
      <c r="B24" s="153">
        <v>16.272679907355379</v>
      </c>
      <c r="C24" s="153">
        <v>0</v>
      </c>
      <c r="D24" s="153">
        <v>16.272679907355379</v>
      </c>
    </row>
    <row r="25" spans="1:4">
      <c r="A25" s="33" t="s">
        <v>418</v>
      </c>
      <c r="B25" s="153">
        <v>8.8850194182732132</v>
      </c>
      <c r="C25" s="153">
        <v>0.24980665115921363</v>
      </c>
      <c r="D25" s="153">
        <v>9.1348260694324264</v>
      </c>
    </row>
    <row r="26" spans="1:4">
      <c r="A26" s="33" t="s">
        <v>420</v>
      </c>
      <c r="B26" s="153">
        <v>4.46226016659074</v>
      </c>
      <c r="C26" s="153">
        <v>3.5850027779748066</v>
      </c>
      <c r="D26" s="153">
        <v>8.0472629445655457</v>
      </c>
    </row>
    <row r="27" spans="1:4">
      <c r="A27" s="33" t="s">
        <v>419</v>
      </c>
      <c r="B27" s="153">
        <v>7.0057016373201</v>
      </c>
      <c r="C27" s="153">
        <v>0</v>
      </c>
      <c r="D27" s="153">
        <v>7.0057016373201</v>
      </c>
    </row>
    <row r="28" spans="1:4">
      <c r="A28" s="33" t="s">
        <v>421</v>
      </c>
      <c r="B28" s="153">
        <v>6.7944147469534446</v>
      </c>
      <c r="C28" s="153">
        <v>0</v>
      </c>
      <c r="D28" s="153">
        <v>6.7944147469534446</v>
      </c>
    </row>
    <row r="29" spans="1:4">
      <c r="A29" s="33" t="s">
        <v>424</v>
      </c>
      <c r="B29" s="153">
        <v>6.2083176070619182</v>
      </c>
      <c r="C29" s="153">
        <v>0</v>
      </c>
      <c r="D29" s="153">
        <v>6.2083176070619182</v>
      </c>
    </row>
    <row r="30" spans="1:4">
      <c r="A30" s="33" t="s">
        <v>423</v>
      </c>
      <c r="B30" s="153">
        <v>6.2045590152587993</v>
      </c>
      <c r="C30" s="153">
        <v>0</v>
      </c>
      <c r="D30" s="153">
        <v>6.2045590152587993</v>
      </c>
    </row>
    <row r="31" spans="1:4">
      <c r="A31" s="33" t="s">
        <v>426</v>
      </c>
      <c r="B31" s="153">
        <v>5.6128244819472668</v>
      </c>
      <c r="C31" s="153">
        <v>0.13059686547650981</v>
      </c>
      <c r="D31" s="153">
        <v>5.7434213474237765</v>
      </c>
    </row>
    <row r="32" spans="1:4">
      <c r="A32" s="33" t="s">
        <v>422</v>
      </c>
      <c r="B32" s="153">
        <v>5.6995631126591748</v>
      </c>
      <c r="C32" s="153">
        <v>0</v>
      </c>
      <c r="D32" s="153">
        <v>5.6995631126591748</v>
      </c>
    </row>
    <row r="33" spans="1:4">
      <c r="A33" s="33" t="s">
        <v>425</v>
      </c>
      <c r="B33" s="153">
        <v>4.9636613382997288</v>
      </c>
      <c r="C33" s="153">
        <v>0</v>
      </c>
      <c r="D33" s="153">
        <v>4.9636613382997288</v>
      </c>
    </row>
    <row r="34" spans="1:4">
      <c r="A34" s="33" t="s">
        <v>427</v>
      </c>
      <c r="B34" s="153">
        <v>4.2527167679228004</v>
      </c>
      <c r="C34" s="153">
        <v>0</v>
      </c>
      <c r="D34" s="153">
        <v>4.2527167679228004</v>
      </c>
    </row>
    <row r="35" spans="1:4">
      <c r="A35" s="33" t="s">
        <v>428</v>
      </c>
      <c r="B35" s="153">
        <v>2.6089044209451919</v>
      </c>
      <c r="C35" s="153">
        <v>0</v>
      </c>
      <c r="D35" s="153">
        <v>2.6089044209451919</v>
      </c>
    </row>
    <row r="36" spans="1:4">
      <c r="A36" s="33" t="s">
        <v>429</v>
      </c>
      <c r="B36" s="153">
        <v>2.2081507427417018</v>
      </c>
      <c r="C36" s="153">
        <v>0</v>
      </c>
      <c r="D36" s="153">
        <v>2.2081507427417018</v>
      </c>
    </row>
    <row r="37" spans="1:4">
      <c r="B37" s="154"/>
      <c r="C37" s="154"/>
      <c r="D37" s="154"/>
    </row>
  </sheetData>
  <pageMargins left="0.7" right="0.7" top="0.75" bottom="0.75" header="0.3" footer="0.3"/>
  <pageSetup paperSize="9"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2D1885-AA11-4D65-AFB7-08145D6C6FC2}">
  <sheetPr codeName="Sheet19">
    <tabColor rgb="FF92D050"/>
  </sheetPr>
  <dimension ref="A1:Y46"/>
  <sheetViews>
    <sheetView zoomScaleNormal="100" workbookViewId="0">
      <selection activeCell="A35" sqref="A35:XFD44"/>
    </sheetView>
  </sheetViews>
  <sheetFormatPr defaultColWidth="9.09765625" defaultRowHeight="13.2"/>
  <cols>
    <col min="1" max="1" width="22.69921875" style="197" customWidth="1"/>
    <col min="2" max="2" width="12.69921875" style="197" customWidth="1"/>
    <col min="3" max="3" width="15.69921875" style="197" customWidth="1"/>
    <col min="4" max="4" width="17.69921875" style="197" customWidth="1"/>
    <col min="5" max="5" width="19.69921875" style="197" customWidth="1"/>
    <col min="6" max="6" width="26.09765625" style="197" customWidth="1"/>
    <col min="7" max="7" width="22.69921875" style="197" customWidth="1"/>
    <col min="8" max="8" width="9.09765625" style="197"/>
    <col min="9" max="9" width="9.69921875" style="197" customWidth="1"/>
    <col min="10" max="11" width="22.69921875" style="197" customWidth="1"/>
    <col min="12" max="12" width="27.796875" style="197" customWidth="1"/>
    <col min="13" max="13" width="14" style="197" customWidth="1"/>
    <col min="14" max="14" width="12.796875" style="197" customWidth="1"/>
    <col min="15" max="15" width="18.296875" style="197" customWidth="1"/>
    <col min="16" max="16" width="13.09765625" style="197" customWidth="1"/>
    <col min="17" max="17" width="12" style="197" customWidth="1"/>
    <col min="18" max="20" width="10.69921875" style="197" customWidth="1"/>
    <col min="21" max="16384" width="9.09765625" style="197"/>
  </cols>
  <sheetData>
    <row r="1" spans="1:10" s="195" customFormat="1">
      <c r="A1" s="194" t="s">
        <v>496</v>
      </c>
      <c r="B1" s="165" t="s">
        <v>521</v>
      </c>
    </row>
    <row r="2" spans="1:10" s="195" customFormat="1"/>
    <row r="3" spans="1:10" s="195" customFormat="1">
      <c r="A3" s="195" t="s">
        <v>2</v>
      </c>
      <c r="B3" s="174" t="s">
        <v>431</v>
      </c>
    </row>
    <row r="4" spans="1:10" s="195" customFormat="1">
      <c r="A4" s="195" t="s">
        <v>4</v>
      </c>
      <c r="B4" s="160"/>
    </row>
    <row r="5" spans="1:10" s="195" customFormat="1">
      <c r="A5" s="195" t="s">
        <v>432</v>
      </c>
      <c r="B5" s="174" t="s">
        <v>522</v>
      </c>
    </row>
    <row r="6" spans="1:10" s="195" customFormat="1">
      <c r="A6" s="195" t="s">
        <v>5</v>
      </c>
      <c r="B6" s="196" t="s">
        <v>6</v>
      </c>
    </row>
    <row r="7" spans="1:10" s="195" customFormat="1">
      <c r="A7" s="11" t="s">
        <v>7</v>
      </c>
      <c r="B7" s="163">
        <v>46202</v>
      </c>
    </row>
    <row r="9" spans="1:10">
      <c r="B9" s="11" t="s">
        <v>433</v>
      </c>
      <c r="C9" s="11" t="s">
        <v>520</v>
      </c>
      <c r="D9" s="11"/>
      <c r="E9" s="11"/>
    </row>
    <row r="10" spans="1:10">
      <c r="B10" s="11"/>
      <c r="C10" s="11"/>
      <c r="D10" s="11"/>
      <c r="E10" s="11"/>
      <c r="F10" s="198"/>
      <c r="G10" s="198"/>
      <c r="H10" s="198"/>
    </row>
    <row r="11" spans="1:10">
      <c r="A11" s="199"/>
      <c r="C11" s="259" t="s">
        <v>124</v>
      </c>
      <c r="D11" s="259"/>
      <c r="E11" s="259"/>
      <c r="F11" s="261"/>
      <c r="G11" s="259" t="s">
        <v>434</v>
      </c>
      <c r="H11" s="259"/>
      <c r="I11" s="259"/>
      <c r="J11" s="261"/>
    </row>
    <row r="12" spans="1:10">
      <c r="A12" s="199"/>
      <c r="B12" s="11"/>
      <c r="C12" s="11" t="s">
        <v>391</v>
      </c>
      <c r="D12" s="11" t="s">
        <v>392</v>
      </c>
      <c r="E12" s="11" t="s">
        <v>393</v>
      </c>
      <c r="F12" s="198" t="s">
        <v>11</v>
      </c>
      <c r="G12" s="11" t="s">
        <v>391</v>
      </c>
      <c r="H12" s="11" t="s">
        <v>392</v>
      </c>
      <c r="I12" s="11" t="s">
        <v>393</v>
      </c>
      <c r="J12" s="198" t="s">
        <v>11</v>
      </c>
    </row>
    <row r="13" spans="1:10">
      <c r="A13" s="262" t="s">
        <v>58</v>
      </c>
      <c r="B13" s="197" t="s">
        <v>42</v>
      </c>
      <c r="C13" s="200"/>
      <c r="D13" s="200"/>
      <c r="E13" s="200">
        <v>1406.5156670939991</v>
      </c>
      <c r="F13" s="200">
        <v>1406.5156670939991</v>
      </c>
      <c r="G13" s="198">
        <f>100*C13/SUM($F$13:$F$33)</f>
        <v>0</v>
      </c>
      <c r="H13" s="198">
        <f>100*D13/SUM($F$13:$F$33)</f>
        <v>0</v>
      </c>
      <c r="I13" s="198">
        <f>100*E13/SUM($F$13:$F$33)</f>
        <v>18.187500163899518</v>
      </c>
      <c r="J13" s="198">
        <f>100*F13/SUM($F$13:$F$33)</f>
        <v>18.187500163899518</v>
      </c>
    </row>
    <row r="14" spans="1:10">
      <c r="A14" s="262"/>
      <c r="B14" s="197" t="s">
        <v>554</v>
      </c>
      <c r="C14" s="200">
        <v>0</v>
      </c>
      <c r="D14" s="200">
        <v>295.72852433599996</v>
      </c>
      <c r="E14" s="200">
        <v>664.70636095500004</v>
      </c>
      <c r="F14" s="200">
        <v>960.434885291</v>
      </c>
      <c r="G14" s="198">
        <f t="shared" ref="G14:G33" si="0">100*C14/SUM($F$13:$F$33)</f>
        <v>0</v>
      </c>
      <c r="H14" s="198">
        <f t="shared" ref="H14:H33" si="1">100*D14/SUM($F$13:$F$33)</f>
        <v>3.8240331840337092</v>
      </c>
      <c r="I14" s="198">
        <f t="shared" ref="I14:I33" si="2">100*E14/SUM($F$13:$F$33)</f>
        <v>8.59524520888694</v>
      </c>
      <c r="J14" s="198">
        <f t="shared" ref="J14:J34" si="3">100*F14/SUM($F$13:$F$33)</f>
        <v>12.419278392920649</v>
      </c>
    </row>
    <row r="15" spans="1:10">
      <c r="A15" s="263"/>
      <c r="B15" s="197" t="s">
        <v>446</v>
      </c>
      <c r="C15" s="200"/>
      <c r="D15" s="200">
        <v>107.82538128</v>
      </c>
      <c r="E15" s="200">
        <v>631.417853251</v>
      </c>
      <c r="F15" s="200">
        <v>739.24323453099998</v>
      </c>
      <c r="G15" s="198">
        <f t="shared" si="0"/>
        <v>0</v>
      </c>
      <c r="H15" s="198">
        <f t="shared" si="1"/>
        <v>1.3942782050585343</v>
      </c>
      <c r="I15" s="198">
        <f t="shared" si="2"/>
        <v>8.1647951588186327</v>
      </c>
      <c r="J15" s="198">
        <f t="shared" si="3"/>
        <v>9.5590733638771681</v>
      </c>
    </row>
    <row r="16" spans="1:10">
      <c r="A16" s="263"/>
      <c r="B16" s="197" t="s">
        <v>435</v>
      </c>
      <c r="C16" s="200"/>
      <c r="D16" s="200"/>
      <c r="E16" s="200">
        <v>206.56662374199999</v>
      </c>
      <c r="F16" s="200">
        <v>206.56662374199999</v>
      </c>
      <c r="G16" s="198">
        <f t="shared" si="0"/>
        <v>0</v>
      </c>
      <c r="H16" s="198">
        <f t="shared" si="1"/>
        <v>0</v>
      </c>
      <c r="I16" s="198">
        <f t="shared" si="2"/>
        <v>2.6710904052181554</v>
      </c>
      <c r="J16" s="198">
        <f t="shared" si="3"/>
        <v>2.6710904052181554</v>
      </c>
    </row>
    <row r="17" spans="1:25">
      <c r="A17" s="263"/>
      <c r="B17" s="197" t="s">
        <v>436</v>
      </c>
      <c r="C17" s="200"/>
      <c r="D17" s="200"/>
      <c r="E17" s="200">
        <v>31.505295916999998</v>
      </c>
      <c r="F17" s="200">
        <v>31.505295916999998</v>
      </c>
      <c r="G17" s="198">
        <f t="shared" si="0"/>
        <v>0</v>
      </c>
      <c r="H17" s="198">
        <f t="shared" si="1"/>
        <v>0</v>
      </c>
      <c r="I17" s="198">
        <f t="shared" si="2"/>
        <v>0.40739153360304931</v>
      </c>
      <c r="J17" s="198">
        <f t="shared" si="3"/>
        <v>0.40739153360304931</v>
      </c>
    </row>
    <row r="18" spans="1:25" ht="15.75" customHeight="1">
      <c r="A18" s="263"/>
      <c r="B18" s="197" t="s">
        <v>437</v>
      </c>
      <c r="C18" s="200"/>
      <c r="D18" s="200"/>
      <c r="E18" s="200">
        <v>18.861080030999997</v>
      </c>
      <c r="F18" s="200">
        <v>18.861080030999997</v>
      </c>
      <c r="G18" s="198">
        <f t="shared" si="0"/>
        <v>0</v>
      </c>
      <c r="H18" s="198">
        <f t="shared" si="1"/>
        <v>0</v>
      </c>
      <c r="I18" s="198">
        <f t="shared" si="2"/>
        <v>0.24389056174815354</v>
      </c>
      <c r="J18" s="198">
        <f t="shared" si="3"/>
        <v>0.24389056174815354</v>
      </c>
    </row>
    <row r="19" spans="1:25" ht="15.75" customHeight="1">
      <c r="A19" s="263"/>
      <c r="B19" s="197" t="s">
        <v>438</v>
      </c>
      <c r="C19" s="200"/>
      <c r="D19" s="200"/>
      <c r="E19" s="200">
        <v>13.475824706000001</v>
      </c>
      <c r="F19" s="200">
        <v>13.475824706000001</v>
      </c>
      <c r="G19" s="198">
        <f t="shared" si="0"/>
        <v>0</v>
      </c>
      <c r="H19" s="198">
        <f t="shared" si="1"/>
        <v>0</v>
      </c>
      <c r="I19" s="198">
        <f t="shared" si="2"/>
        <v>0.17425441449609991</v>
      </c>
      <c r="J19" s="198">
        <f t="shared" si="3"/>
        <v>0.17425441449609991</v>
      </c>
      <c r="Y19" s="197">
        <v>1408411377</v>
      </c>
    </row>
    <row r="20" spans="1:25">
      <c r="A20" s="263"/>
      <c r="B20" s="197" t="s">
        <v>37</v>
      </c>
      <c r="C20" s="200"/>
      <c r="D20" s="200">
        <v>4.0068248979999996</v>
      </c>
      <c r="E20" s="200">
        <v>250.538388755</v>
      </c>
      <c r="F20" s="200">
        <v>254.54521365299999</v>
      </c>
      <c r="G20" s="198">
        <f t="shared" si="0"/>
        <v>0</v>
      </c>
      <c r="H20" s="198">
        <f t="shared" si="1"/>
        <v>5.1811814254196571E-2</v>
      </c>
      <c r="I20" s="198">
        <f t="shared" si="2"/>
        <v>3.2396844863869947</v>
      </c>
      <c r="J20" s="198">
        <f t="shared" si="3"/>
        <v>3.291496300641191</v>
      </c>
    </row>
    <row r="21" spans="1:25">
      <c r="A21" s="264" t="s">
        <v>57</v>
      </c>
      <c r="B21" s="197" t="s">
        <v>44</v>
      </c>
      <c r="C21" s="200">
        <v>17.129145832999999</v>
      </c>
      <c r="D21" s="200">
        <v>192.82526641999999</v>
      </c>
      <c r="E21" s="200">
        <v>638.27373938599999</v>
      </c>
      <c r="F21" s="200">
        <v>848.22815163899998</v>
      </c>
      <c r="G21" s="198">
        <f t="shared" si="0"/>
        <v>0.22149511017450038</v>
      </c>
      <c r="H21" s="198">
        <f t="shared" si="1"/>
        <v>2.4934024175241132</v>
      </c>
      <c r="I21" s="198">
        <f t="shared" si="2"/>
        <v>8.253447872130824</v>
      </c>
      <c r="J21" s="198">
        <f t="shared" si="3"/>
        <v>10.968345399829436</v>
      </c>
    </row>
    <row r="22" spans="1:25">
      <c r="A22" s="261"/>
      <c r="B22" s="197" t="s">
        <v>45</v>
      </c>
      <c r="C22" s="200">
        <v>0.320521683</v>
      </c>
      <c r="D22" s="200">
        <v>321.495940883</v>
      </c>
      <c r="E22" s="200">
        <v>213.97017136300002</v>
      </c>
      <c r="F22" s="200">
        <v>535.786633929</v>
      </c>
      <c r="G22" s="198">
        <f t="shared" si="0"/>
        <v>4.1446308053860147E-3</v>
      </c>
      <c r="H22" s="198">
        <f t="shared" si="1"/>
        <v>4.157228827449539</v>
      </c>
      <c r="I22" s="198">
        <f t="shared" si="2"/>
        <v>2.7668248692704336</v>
      </c>
      <c r="J22" s="198">
        <f t="shared" si="3"/>
        <v>6.9281983275253589</v>
      </c>
    </row>
    <row r="23" spans="1:25">
      <c r="A23" s="261"/>
      <c r="B23" s="197" t="s">
        <v>48</v>
      </c>
      <c r="C23" s="200">
        <v>56.577910858999999</v>
      </c>
      <c r="D23" s="200">
        <v>371.937416235</v>
      </c>
      <c r="E23" s="200">
        <v>21.415455331999887</v>
      </c>
      <c r="F23" s="200">
        <v>449.93078242599989</v>
      </c>
      <c r="G23" s="198">
        <f t="shared" si="0"/>
        <v>0.73160277350283143</v>
      </c>
      <c r="H23" s="198">
        <f t="shared" si="1"/>
        <v>4.8094820249750825</v>
      </c>
      <c r="I23" s="198">
        <f t="shared" si="2"/>
        <v>0.27692090921778578</v>
      </c>
      <c r="J23" s="198">
        <f t="shared" si="3"/>
        <v>5.8180057076956988</v>
      </c>
    </row>
    <row r="24" spans="1:25">
      <c r="A24" s="261"/>
      <c r="B24" s="197" t="s">
        <v>25</v>
      </c>
      <c r="C24" s="200"/>
      <c r="D24" s="200">
        <v>285.002702468</v>
      </c>
      <c r="E24" s="200">
        <v>115.92959704500002</v>
      </c>
      <c r="F24" s="200">
        <v>400.93229951300003</v>
      </c>
      <c r="G24" s="198">
        <f t="shared" si="0"/>
        <v>0</v>
      </c>
      <c r="H24" s="198">
        <f t="shared" si="1"/>
        <v>3.6853387552789605</v>
      </c>
      <c r="I24" s="198">
        <f t="shared" si="2"/>
        <v>1.4990729322006418</v>
      </c>
      <c r="J24" s="198">
        <f t="shared" si="3"/>
        <v>5.184411687479602</v>
      </c>
    </row>
    <row r="25" spans="1:25">
      <c r="A25" s="261"/>
      <c r="B25" s="197" t="s">
        <v>47</v>
      </c>
      <c r="C25" s="200">
        <v>158.20185251699999</v>
      </c>
      <c r="D25" s="200">
        <v>184.80588231799999</v>
      </c>
      <c r="E25" s="200">
        <v>48.657916979000014</v>
      </c>
      <c r="F25" s="200">
        <v>391.66565181399994</v>
      </c>
      <c r="G25" s="198">
        <f t="shared" si="0"/>
        <v>2.0456908414869805</v>
      </c>
      <c r="H25" s="198">
        <f t="shared" si="1"/>
        <v>2.3897046393323893</v>
      </c>
      <c r="I25" s="198">
        <f t="shared" si="2"/>
        <v>0.6291901993946496</v>
      </c>
      <c r="J25" s="198">
        <f t="shared" si="3"/>
        <v>5.0645856802140186</v>
      </c>
    </row>
    <row r="26" spans="1:25">
      <c r="A26" s="261"/>
      <c r="B26" s="197" t="s">
        <v>49</v>
      </c>
      <c r="C26" s="200">
        <v>74.378142000000011</v>
      </c>
      <c r="D26" s="200">
        <v>239.44224600000001</v>
      </c>
      <c r="E26" s="200">
        <v>21.553486999999958</v>
      </c>
      <c r="F26" s="200">
        <v>335.373875</v>
      </c>
      <c r="G26" s="198">
        <f t="shared" si="0"/>
        <v>0.96177561435235381</v>
      </c>
      <c r="H26" s="198">
        <f t="shared" si="1"/>
        <v>3.0962014787698973</v>
      </c>
      <c r="I26" s="198">
        <f t="shared" si="2"/>
        <v>0.27870578161068382</v>
      </c>
      <c r="J26" s="198">
        <f t="shared" si="3"/>
        <v>4.3366828747329347</v>
      </c>
    </row>
    <row r="27" spans="1:25">
      <c r="A27" s="261"/>
      <c r="B27" s="197" t="s">
        <v>51</v>
      </c>
      <c r="C27" s="200"/>
      <c r="D27" s="200">
        <v>216.918721637</v>
      </c>
      <c r="E27" s="200">
        <v>88.969681323000003</v>
      </c>
      <c r="F27" s="200">
        <v>305.88840296000001</v>
      </c>
      <c r="G27" s="198">
        <f t="shared" si="0"/>
        <v>0</v>
      </c>
      <c r="H27" s="198">
        <f t="shared" si="1"/>
        <v>2.8049522501779203</v>
      </c>
      <c r="I27" s="198">
        <f t="shared" si="2"/>
        <v>1.1504572124584862</v>
      </c>
      <c r="J27" s="198">
        <f t="shared" si="3"/>
        <v>3.9554094626364065</v>
      </c>
    </row>
    <row r="28" spans="1:25">
      <c r="A28" s="261"/>
      <c r="B28" s="197" t="s">
        <v>43</v>
      </c>
      <c r="C28" s="200">
        <v>304.39659987099992</v>
      </c>
      <c r="D28" s="200">
        <v>0.381710787</v>
      </c>
      <c r="E28" s="200">
        <v>9.9475983006414026E-14</v>
      </c>
      <c r="F28" s="200">
        <v>304.77831065800001</v>
      </c>
      <c r="G28" s="198">
        <f t="shared" si="0"/>
        <v>3.9361191201535868</v>
      </c>
      <c r="H28" s="198">
        <f t="shared" si="1"/>
        <v>4.9358604127519813E-3</v>
      </c>
      <c r="I28" s="198">
        <f t="shared" si="2"/>
        <v>1.286313049730365E-15</v>
      </c>
      <c r="J28" s="198">
        <f t="shared" si="3"/>
        <v>3.94105498056634</v>
      </c>
    </row>
    <row r="29" spans="1:25">
      <c r="A29" s="261"/>
      <c r="B29" s="197" t="s">
        <v>46</v>
      </c>
      <c r="C29" s="200">
        <v>153.57140870699999</v>
      </c>
      <c r="D29" s="200">
        <v>98.620321759999996</v>
      </c>
      <c r="E29" s="200">
        <v>1.3681950720000202</v>
      </c>
      <c r="F29" s="200">
        <v>253.55992553900001</v>
      </c>
      <c r="G29" s="198">
        <f t="shared" si="0"/>
        <v>1.9858150793297757</v>
      </c>
      <c r="H29" s="198">
        <f t="shared" si="1"/>
        <v>1.275248587795468</v>
      </c>
      <c r="I29" s="198">
        <f t="shared" si="2"/>
        <v>1.7691980742496664E-2</v>
      </c>
      <c r="J29" s="198">
        <f t="shared" si="3"/>
        <v>3.2787556478677402</v>
      </c>
    </row>
    <row r="30" spans="1:25">
      <c r="A30" s="261"/>
      <c r="B30" s="197" t="s">
        <v>50</v>
      </c>
      <c r="C30" s="200">
        <v>152.45448265600001</v>
      </c>
      <c r="D30" s="200">
        <v>15.314546692</v>
      </c>
      <c r="E30" s="200">
        <v>11.724866528999989</v>
      </c>
      <c r="F30" s="200">
        <v>179.493895877</v>
      </c>
      <c r="G30" s="198">
        <f t="shared" si="0"/>
        <v>1.9713722307992672</v>
      </c>
      <c r="H30" s="198">
        <f t="shared" si="1"/>
        <v>0.19803072726966087</v>
      </c>
      <c r="I30" s="198">
        <f t="shared" si="2"/>
        <v>0.15161296593195772</v>
      </c>
      <c r="J30" s="198">
        <f t="shared" si="3"/>
        <v>2.3210159240008856</v>
      </c>
    </row>
    <row r="31" spans="1:25">
      <c r="A31" s="261"/>
      <c r="B31" s="197" t="s">
        <v>52</v>
      </c>
      <c r="C31" s="200">
        <v>36.438473164000001</v>
      </c>
      <c r="D31" s="200">
        <v>45.762021834000002</v>
      </c>
      <c r="E31" s="200">
        <v>0.78235506299998003</v>
      </c>
      <c r="F31" s="200">
        <v>82.982850060999994</v>
      </c>
      <c r="G31" s="198">
        <f t="shared" si="0"/>
        <v>0.47118190870333726</v>
      </c>
      <c r="H31" s="198">
        <f t="shared" si="1"/>
        <v>0.59174369619775091</v>
      </c>
      <c r="I31" s="198">
        <f t="shared" si="2"/>
        <v>1.0116547699705651E-2</v>
      </c>
      <c r="J31" s="198">
        <f t="shared" si="3"/>
        <v>1.0730421526007938</v>
      </c>
    </row>
    <row r="32" spans="1:25">
      <c r="A32" s="261"/>
      <c r="B32" s="197" t="s">
        <v>439</v>
      </c>
      <c r="C32" s="200"/>
      <c r="D32" s="200"/>
      <c r="E32" s="200">
        <v>2.4721275130000002</v>
      </c>
      <c r="F32" s="200">
        <v>2.4721275130000002</v>
      </c>
      <c r="G32" s="198">
        <f t="shared" si="0"/>
        <v>0</v>
      </c>
      <c r="H32" s="198">
        <f t="shared" si="1"/>
        <v>0</v>
      </c>
      <c r="I32" s="198">
        <f t="shared" si="2"/>
        <v>3.1966810324099405E-2</v>
      </c>
      <c r="J32" s="198">
        <f t="shared" si="3"/>
        <v>3.1966810324099405E-2</v>
      </c>
    </row>
    <row r="33" spans="1:10">
      <c r="A33" s="265"/>
      <c r="B33" s="197" t="s">
        <v>37</v>
      </c>
      <c r="C33" s="201">
        <v>4.4249101380000004</v>
      </c>
      <c r="D33" s="201">
        <v>2.7487753760000002</v>
      </c>
      <c r="E33" s="201">
        <v>4.0049883319999902</v>
      </c>
      <c r="F33" s="200">
        <v>11.178673845999992</v>
      </c>
      <c r="G33" s="198">
        <f t="shared" si="0"/>
        <v>5.7218028737917495E-2</v>
      </c>
      <c r="H33" s="198">
        <f t="shared" si="1"/>
        <v>3.5544113564560706E-2</v>
      </c>
      <c r="I33" s="198">
        <f t="shared" si="2"/>
        <v>5.1788065820241903E-2</v>
      </c>
      <c r="J33" s="198">
        <f t="shared" si="3"/>
        <v>0.14455020812272013</v>
      </c>
    </row>
    <row r="34" spans="1:10">
      <c r="F34" s="202">
        <f>SUM(F13:F33)</f>
        <v>7733.4194057399973</v>
      </c>
      <c r="J34" s="197">
        <f t="shared" si="3"/>
        <v>100</v>
      </c>
    </row>
    <row r="35" spans="1:10">
      <c r="A35" s="203"/>
    </row>
    <row r="36" spans="1:10">
      <c r="A36" s="203"/>
    </row>
    <row r="37" spans="1:10">
      <c r="A37" s="203"/>
    </row>
    <row r="38" spans="1:10">
      <c r="A38" s="203"/>
    </row>
    <row r="39" spans="1:10">
      <c r="A39" s="203"/>
    </row>
    <row r="40" spans="1:10">
      <c r="A40" s="203"/>
    </row>
    <row r="41" spans="1:10">
      <c r="A41" s="203"/>
    </row>
    <row r="42" spans="1:10">
      <c r="A42" s="203"/>
    </row>
    <row r="43" spans="1:10">
      <c r="A43" s="203"/>
    </row>
    <row r="44" spans="1:10">
      <c r="A44" s="203"/>
    </row>
    <row r="45" spans="1:10">
      <c r="A45" s="203"/>
    </row>
    <row r="46" spans="1:10">
      <c r="A46" s="203"/>
    </row>
  </sheetData>
  <sortState xmlns:xlrd2="http://schemas.microsoft.com/office/spreadsheetml/2017/richdata2" ref="B21:F32">
    <sortCondition descending="1" ref="F21:F32"/>
  </sortState>
  <mergeCells count="4">
    <mergeCell ref="G11:J11"/>
    <mergeCell ref="C11:F11"/>
    <mergeCell ref="A13:A20"/>
    <mergeCell ref="A21:A33"/>
  </mergeCells>
  <pageMargins left="0.7" right="0.7" top="0.75" bottom="0.75" header="0.3" footer="0.3"/>
  <pageSetup paperSize="9"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Blad23">
    <tabColor rgb="FF92D050"/>
  </sheetPr>
  <dimension ref="A1:Q24"/>
  <sheetViews>
    <sheetView workbookViewId="0">
      <selection activeCell="E26" sqref="E26:G39"/>
    </sheetView>
  </sheetViews>
  <sheetFormatPr defaultColWidth="9.09765625" defaultRowHeight="13.2"/>
  <cols>
    <col min="1" max="1" width="32.8984375" style="161" customWidth="1"/>
    <col min="2" max="4" width="26.8984375" style="196" customWidth="1"/>
    <col min="5" max="5" width="26.8984375" style="161" customWidth="1"/>
    <col min="6" max="6" width="11.69921875" style="161" customWidth="1"/>
    <col min="7" max="7" width="12.69921875" style="161" customWidth="1"/>
    <col min="8" max="8" width="9.09765625" style="161"/>
    <col min="9" max="9" width="9.296875" style="161" bestFit="1" customWidth="1"/>
    <col min="10" max="16384" width="9.09765625" style="161"/>
  </cols>
  <sheetData>
    <row r="1" spans="1:17" s="189" customFormat="1">
      <c r="A1" s="215" t="s">
        <v>495</v>
      </c>
      <c r="B1" s="204" t="s">
        <v>457</v>
      </c>
      <c r="C1" s="205"/>
      <c r="D1" s="205"/>
    </row>
    <row r="2" spans="1:17">
      <c r="B2" s="161"/>
    </row>
    <row r="3" spans="1:17">
      <c r="A3" s="161" t="s">
        <v>2</v>
      </c>
      <c r="B3" s="167" t="s">
        <v>124</v>
      </c>
      <c r="C3" s="161"/>
      <c r="D3" s="161"/>
    </row>
    <row r="4" spans="1:17">
      <c r="A4" s="161" t="s">
        <v>4</v>
      </c>
      <c r="B4" s="161"/>
      <c r="C4" s="161"/>
      <c r="D4" s="161"/>
    </row>
    <row r="5" spans="1:17">
      <c r="A5" s="161" t="s">
        <v>5</v>
      </c>
      <c r="B5" s="167" t="s">
        <v>6</v>
      </c>
      <c r="C5" s="161"/>
      <c r="D5" s="161"/>
    </row>
    <row r="6" spans="1:17">
      <c r="A6" s="11" t="s">
        <v>7</v>
      </c>
      <c r="B6" s="163">
        <v>45841</v>
      </c>
      <c r="C6" s="161"/>
      <c r="D6" s="161"/>
    </row>
    <row r="7" spans="1:17" s="189" customFormat="1">
      <c r="B7" s="189" t="s">
        <v>440</v>
      </c>
      <c r="C7" s="189" t="s">
        <v>441</v>
      </c>
      <c r="D7" s="189" t="s">
        <v>442</v>
      </c>
      <c r="E7" s="189" t="s">
        <v>443</v>
      </c>
      <c r="F7" s="189" t="s">
        <v>400</v>
      </c>
      <c r="H7" s="189" t="s">
        <v>440</v>
      </c>
      <c r="I7" s="189" t="s">
        <v>441</v>
      </c>
      <c r="J7" s="189" t="s">
        <v>442</v>
      </c>
      <c r="K7" s="189" t="s">
        <v>443</v>
      </c>
    </row>
    <row r="8" spans="1:17">
      <c r="A8" s="189">
        <v>2016</v>
      </c>
      <c r="B8" s="227">
        <v>1476.2295431389998</v>
      </c>
      <c r="C8" s="206">
        <v>1271.6986311649998</v>
      </c>
      <c r="D8" s="206">
        <v>194.11181601799998</v>
      </c>
      <c r="E8" s="206">
        <v>37.097905620999988</v>
      </c>
      <c r="F8" s="206">
        <f t="shared" ref="F8:F17" si="0">SUM(B8:E8)</f>
        <v>2979.1378959429994</v>
      </c>
      <c r="H8" s="229">
        <f>B8/$F8</f>
        <v>0.49552239429713357</v>
      </c>
      <c r="I8" s="142">
        <f>C8/$F8</f>
        <v>0.42686799859006308</v>
      </c>
      <c r="J8" s="142">
        <f>D8/$F8</f>
        <v>6.5157043009772098E-2</v>
      </c>
      <c r="K8" s="142">
        <f>E8/$F8</f>
        <v>1.24525641030313E-2</v>
      </c>
      <c r="M8" s="207"/>
      <c r="N8" s="207"/>
      <c r="O8" s="11"/>
      <c r="P8" s="24"/>
      <c r="Q8" s="208"/>
    </row>
    <row r="9" spans="1:17">
      <c r="A9" s="189">
        <v>2017</v>
      </c>
      <c r="B9" s="227">
        <v>1544.0272665729995</v>
      </c>
      <c r="C9" s="206">
        <v>1387.870076659</v>
      </c>
      <c r="D9" s="206">
        <v>210.863203688</v>
      </c>
      <c r="E9" s="206">
        <v>63.78916108899999</v>
      </c>
      <c r="F9" s="206">
        <f t="shared" si="0"/>
        <v>3206.5497080089995</v>
      </c>
      <c r="H9" s="142">
        <f t="shared" ref="H9:I17" si="1">B9/$F9</f>
        <v>0.48152294745859775</v>
      </c>
      <c r="I9" s="142">
        <f t="shared" si="1"/>
        <v>0.43282350284248416</v>
      </c>
      <c r="J9" s="142">
        <f t="shared" ref="J9:J17" si="2">D9/$F9</f>
        <v>6.5760154337020552E-2</v>
      </c>
      <c r="K9" s="142">
        <f t="shared" ref="K9:K17" si="3">E9/$F9</f>
        <v>1.9893395361897492E-2</v>
      </c>
      <c r="M9" s="207"/>
      <c r="N9" s="207"/>
      <c r="O9" s="11"/>
      <c r="P9" s="24"/>
      <c r="Q9" s="208"/>
    </row>
    <row r="10" spans="1:17">
      <c r="A10" s="189">
        <v>2018</v>
      </c>
      <c r="B10" s="227">
        <v>1604.4181584959999</v>
      </c>
      <c r="C10" s="206">
        <v>1302.6521479969999</v>
      </c>
      <c r="D10" s="206">
        <v>232.86648673400001</v>
      </c>
      <c r="E10" s="206">
        <v>24.744902770000007</v>
      </c>
      <c r="F10" s="206">
        <f t="shared" si="0"/>
        <v>3164.6816959969997</v>
      </c>
      <c r="H10" s="142">
        <f t="shared" si="1"/>
        <v>0.50697615514553185</v>
      </c>
      <c r="I10" s="142">
        <f t="shared" si="1"/>
        <v>0.41162185430677667</v>
      </c>
      <c r="J10" s="142">
        <f t="shared" si="2"/>
        <v>7.3582909468763447E-2</v>
      </c>
      <c r="K10" s="142">
        <f t="shared" si="3"/>
        <v>7.8190810789280293E-3</v>
      </c>
      <c r="O10" s="11"/>
      <c r="P10" s="24"/>
      <c r="Q10" s="208"/>
    </row>
    <row r="11" spans="1:17">
      <c r="A11" s="189">
        <v>2019</v>
      </c>
      <c r="B11" s="227">
        <v>1641.5838086230006</v>
      </c>
      <c r="C11" s="206">
        <v>1583.7040144770006</v>
      </c>
      <c r="D11" s="206">
        <v>260.70216136599998</v>
      </c>
      <c r="E11" s="206">
        <v>39.747052375000017</v>
      </c>
      <c r="F11" s="206">
        <f t="shared" si="0"/>
        <v>3525.7370368410011</v>
      </c>
      <c r="H11" s="142">
        <f t="shared" si="1"/>
        <v>0.46560018273337567</v>
      </c>
      <c r="I11" s="142">
        <f t="shared" si="1"/>
        <v>0.44918381544869035</v>
      </c>
      <c r="J11" s="142">
        <f t="shared" si="2"/>
        <v>7.3942599417336177E-2</v>
      </c>
      <c r="K11" s="142">
        <f t="shared" si="3"/>
        <v>1.1273402400597829E-2</v>
      </c>
      <c r="O11" s="11"/>
      <c r="P11" s="24"/>
      <c r="Q11" s="208"/>
    </row>
    <row r="12" spans="1:17">
      <c r="A12" s="189">
        <v>2020</v>
      </c>
      <c r="B12" s="227">
        <v>1733.1428935540002</v>
      </c>
      <c r="C12" s="206">
        <v>1747.4937772379999</v>
      </c>
      <c r="D12" s="206">
        <v>202.11055987799998</v>
      </c>
      <c r="E12" s="206">
        <v>39.871389006000015</v>
      </c>
      <c r="F12" s="206">
        <f t="shared" si="0"/>
        <v>3722.618619676</v>
      </c>
      <c r="H12" s="142">
        <f t="shared" si="1"/>
        <v>0.46557089796774431</v>
      </c>
      <c r="I12" s="142">
        <f t="shared" si="1"/>
        <v>0.46942594871297716</v>
      </c>
      <c r="J12" s="142">
        <f t="shared" si="2"/>
        <v>5.4292577490946618E-2</v>
      </c>
      <c r="K12" s="142">
        <f t="shared" si="3"/>
        <v>1.0710575828331896E-2</v>
      </c>
      <c r="O12" s="11"/>
      <c r="P12" s="24"/>
      <c r="Q12" s="208"/>
    </row>
    <row r="13" spans="1:17">
      <c r="A13" s="189">
        <v>2021</v>
      </c>
      <c r="B13" s="227">
        <v>1863.6096144789999</v>
      </c>
      <c r="C13" s="206">
        <v>2472.541497661</v>
      </c>
      <c r="D13" s="206">
        <v>223.02972466399999</v>
      </c>
      <c r="E13" s="206">
        <v>17.479422446999976</v>
      </c>
      <c r="F13" s="206">
        <f t="shared" si="0"/>
        <v>4576.6602592509998</v>
      </c>
      <c r="H13" s="142">
        <f t="shared" si="1"/>
        <v>0.4071985921856458</v>
      </c>
      <c r="I13" s="142">
        <f t="shared" si="1"/>
        <v>0.54025017318319524</v>
      </c>
      <c r="J13" s="142">
        <f t="shared" si="2"/>
        <v>4.873198184487923E-2</v>
      </c>
      <c r="K13" s="142">
        <f t="shared" si="3"/>
        <v>3.8192527862797045E-3</v>
      </c>
      <c r="O13" s="11"/>
      <c r="P13" s="24"/>
      <c r="Q13" s="208"/>
    </row>
    <row r="14" spans="1:17">
      <c r="A14" s="189">
        <v>2022</v>
      </c>
      <c r="B14" s="227">
        <v>1720.38244351</v>
      </c>
      <c r="C14" s="206">
        <v>2262.3529568269996</v>
      </c>
      <c r="D14" s="206">
        <v>225.72540171499998</v>
      </c>
      <c r="E14" s="206">
        <v>51.854656723000019</v>
      </c>
      <c r="F14" s="206">
        <f t="shared" si="0"/>
        <v>4260.3154587749996</v>
      </c>
      <c r="H14" s="142">
        <f t="shared" si="1"/>
        <v>0.40381574091339106</v>
      </c>
      <c r="I14" s="142">
        <f t="shared" si="1"/>
        <v>0.53102944575787614</v>
      </c>
      <c r="J14" s="142">
        <f t="shared" si="2"/>
        <v>5.2983260018943407E-2</v>
      </c>
      <c r="K14" s="142">
        <f t="shared" si="3"/>
        <v>1.2171553309789453E-2</v>
      </c>
      <c r="O14" s="209"/>
      <c r="P14" s="24"/>
      <c r="Q14" s="208"/>
    </row>
    <row r="15" spans="1:17">
      <c r="A15" s="189">
        <v>2023</v>
      </c>
      <c r="B15" s="227">
        <v>1873.4555456129999</v>
      </c>
      <c r="C15" s="206">
        <v>2361.3462746149999</v>
      </c>
      <c r="D15" s="206">
        <v>218.16178069599999</v>
      </c>
      <c r="E15" s="206">
        <v>80.969238916999984</v>
      </c>
      <c r="F15" s="206">
        <f t="shared" si="0"/>
        <v>4533.9328398409998</v>
      </c>
      <c r="H15" s="142">
        <f t="shared" si="1"/>
        <v>0.41320760844765841</v>
      </c>
      <c r="I15" s="142">
        <f t="shared" si="1"/>
        <v>0.52081633275754691</v>
      </c>
      <c r="J15" s="142">
        <f t="shared" si="2"/>
        <v>4.811755894991393E-2</v>
      </c>
      <c r="K15" s="142">
        <f t="shared" si="3"/>
        <v>1.7858499844880697E-2</v>
      </c>
    </row>
    <row r="16" spans="1:17">
      <c r="A16" s="189">
        <v>2024</v>
      </c>
      <c r="B16" s="228">
        <v>1916.4988388260006</v>
      </c>
      <c r="C16" s="193">
        <v>2584.0057662380004</v>
      </c>
      <c r="D16" s="193">
        <v>235.64425722600001</v>
      </c>
      <c r="E16" s="193">
        <v>8.1180149890000486</v>
      </c>
      <c r="F16" s="206">
        <f t="shared" si="0"/>
        <v>4744.2668772790012</v>
      </c>
      <c r="H16" s="142">
        <f t="shared" si="1"/>
        <v>0.40396100986738293</v>
      </c>
      <c r="I16" s="142">
        <f t="shared" si="1"/>
        <v>0.5446586022833555</v>
      </c>
      <c r="J16" s="142">
        <f t="shared" si="2"/>
        <v>4.9669266784829358E-2</v>
      </c>
      <c r="K16" s="142">
        <f t="shared" si="3"/>
        <v>1.7111210644321947E-3</v>
      </c>
    </row>
    <row r="17" spans="1:11">
      <c r="A17" s="189">
        <v>2025</v>
      </c>
      <c r="B17" s="228">
        <v>2036.8979044109999</v>
      </c>
      <c r="C17" s="193">
        <v>2651.546726992</v>
      </c>
      <c r="D17" s="193">
        <v>218.30185201899997</v>
      </c>
      <c r="E17" s="193">
        <v>13.864323368000047</v>
      </c>
      <c r="F17" s="206">
        <f t="shared" si="0"/>
        <v>4920.6108067900004</v>
      </c>
      <c r="H17" s="142">
        <f t="shared" si="1"/>
        <v>0.41395224787952423</v>
      </c>
      <c r="I17" s="142">
        <f t="shared" si="1"/>
        <v>0.53886536267674412</v>
      </c>
      <c r="J17" s="142">
        <f t="shared" si="2"/>
        <v>4.4364787338548102E-2</v>
      </c>
      <c r="K17" s="142">
        <f t="shared" si="3"/>
        <v>2.817602105183472E-3</v>
      </c>
    </row>
    <row r="18" spans="1:11">
      <c r="A18" s="189"/>
      <c r="B18" s="193"/>
      <c r="C18" s="193"/>
      <c r="D18" s="193"/>
      <c r="E18" s="193"/>
      <c r="F18" s="210"/>
    </row>
    <row r="19" spans="1:11">
      <c r="D19" s="161"/>
    </row>
    <row r="20" spans="1:11">
      <c r="D20" s="161"/>
      <c r="G20" s="142"/>
    </row>
    <row r="21" spans="1:11">
      <c r="D21" s="161"/>
    </row>
    <row r="22" spans="1:11">
      <c r="D22" s="161"/>
    </row>
    <row r="23" spans="1:11">
      <c r="D23" s="161"/>
    </row>
    <row r="24" spans="1:11">
      <c r="D24" s="161"/>
    </row>
  </sheetData>
  <pageMargins left="0.7" right="0.7" top="0.75" bottom="0.75" header="0.3" footer="0.3"/>
  <pageSetup paperSize="9"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Blad24">
    <tabColor rgb="FF92D050"/>
  </sheetPr>
  <dimension ref="A1:Y35"/>
  <sheetViews>
    <sheetView tabSelected="1" zoomScaleNormal="100" workbookViewId="0">
      <selection activeCell="C20" sqref="C20"/>
    </sheetView>
  </sheetViews>
  <sheetFormatPr defaultColWidth="9.09765625" defaultRowHeight="12"/>
  <cols>
    <col min="1" max="1" width="17" style="50" customWidth="1"/>
    <col min="2" max="2" width="17.296875" style="50" customWidth="1"/>
    <col min="3" max="3" width="33.796875" style="50" customWidth="1"/>
    <col min="4" max="9" width="9.09765625" style="50"/>
    <col min="10" max="10" width="15.69921875" style="50" customWidth="1"/>
    <col min="11" max="16384" width="9.09765625" style="50"/>
  </cols>
  <sheetData>
    <row r="1" spans="1:8">
      <c r="A1" s="83" t="s">
        <v>499</v>
      </c>
      <c r="B1" s="40" t="s">
        <v>444</v>
      </c>
    </row>
    <row r="2" spans="1:8">
      <c r="A2" s="33"/>
      <c r="B2" s="33"/>
    </row>
    <row r="3" spans="1:8">
      <c r="A3" s="33" t="s">
        <v>2</v>
      </c>
      <c r="B3" s="52" t="s">
        <v>133</v>
      </c>
    </row>
    <row r="4" spans="1:8" ht="13.2">
      <c r="A4" s="33" t="s">
        <v>4</v>
      </c>
      <c r="B4" s="160"/>
    </row>
    <row r="5" spans="1:8">
      <c r="A5" s="33" t="s">
        <v>5</v>
      </c>
      <c r="B5" s="52" t="s">
        <v>6</v>
      </c>
    </row>
    <row r="6" spans="1:8" ht="13.2">
      <c r="A6" s="12" t="s">
        <v>7</v>
      </c>
      <c r="B6" s="13">
        <v>46203</v>
      </c>
    </row>
    <row r="7" spans="1:8">
      <c r="B7" s="48" t="s">
        <v>445</v>
      </c>
      <c r="C7" s="48" t="s">
        <v>518</v>
      </c>
    </row>
    <row r="8" spans="1:8">
      <c r="A8" s="155" t="s">
        <v>78</v>
      </c>
      <c r="B8" s="50">
        <v>9.6</v>
      </c>
      <c r="C8" s="50">
        <v>6.7</v>
      </c>
      <c r="H8" s="156"/>
    </row>
    <row r="9" spans="1:8">
      <c r="A9" s="155" t="s">
        <v>79</v>
      </c>
      <c r="B9" s="50">
        <v>9.1999999999999993</v>
      </c>
      <c r="C9" s="50">
        <v>6.7</v>
      </c>
      <c r="H9" s="156"/>
    </row>
    <row r="10" spans="1:8">
      <c r="A10" s="155" t="s">
        <v>80</v>
      </c>
      <c r="B10" s="50">
        <v>14.4</v>
      </c>
      <c r="C10" s="50">
        <v>6.7</v>
      </c>
      <c r="H10" s="156"/>
    </row>
    <row r="11" spans="1:8">
      <c r="A11" s="155" t="s">
        <v>81</v>
      </c>
      <c r="B11" s="50">
        <v>8.5</v>
      </c>
      <c r="C11" s="50">
        <v>6.7</v>
      </c>
      <c r="H11" s="156"/>
    </row>
    <row r="12" spans="1:8">
      <c r="A12" s="155" t="s">
        <v>82</v>
      </c>
      <c r="B12" s="50">
        <v>3.8</v>
      </c>
      <c r="C12" s="50">
        <v>6.7</v>
      </c>
      <c r="H12" s="156"/>
    </row>
    <row r="13" spans="1:8">
      <c r="A13" s="155" t="s">
        <v>83</v>
      </c>
      <c r="B13" s="50">
        <v>-7.2</v>
      </c>
      <c r="C13" s="50">
        <v>6.7</v>
      </c>
      <c r="H13" s="156"/>
    </row>
    <row r="14" spans="1:8">
      <c r="A14" s="155" t="s">
        <v>84</v>
      </c>
      <c r="B14" s="50">
        <v>11.9</v>
      </c>
      <c r="C14" s="50">
        <v>6.7</v>
      </c>
      <c r="H14" s="156"/>
    </row>
    <row r="15" spans="1:8">
      <c r="A15" s="155" t="s">
        <v>85</v>
      </c>
      <c r="B15" s="50">
        <v>8.8000000000000007</v>
      </c>
      <c r="C15" s="50">
        <v>6.7</v>
      </c>
      <c r="H15" s="156"/>
    </row>
    <row r="16" spans="1:8">
      <c r="A16" s="155" t="s">
        <v>86</v>
      </c>
      <c r="B16" s="50">
        <v>2.2000000000000002</v>
      </c>
      <c r="C16" s="50">
        <v>6.7</v>
      </c>
      <c r="H16" s="156"/>
    </row>
    <row r="17" spans="1:25">
      <c r="A17" s="155" t="s">
        <v>87</v>
      </c>
      <c r="B17" s="157">
        <v>8.6971503904869518</v>
      </c>
      <c r="C17" s="50">
        <v>6.7</v>
      </c>
      <c r="H17" s="156"/>
    </row>
    <row r="18" spans="1:25">
      <c r="A18" s="155" t="s">
        <v>88</v>
      </c>
      <c r="B18" s="157">
        <v>7.883798483147114</v>
      </c>
      <c r="C18" s="50">
        <v>6.7</v>
      </c>
      <c r="I18" s="156"/>
    </row>
    <row r="19" spans="1:25">
      <c r="A19" s="155" t="s">
        <v>89</v>
      </c>
      <c r="B19" s="157">
        <v>12.504964670231415</v>
      </c>
      <c r="C19" s="50">
        <v>6.7</v>
      </c>
      <c r="Y19" s="50">
        <v>1408411377</v>
      </c>
    </row>
    <row r="20" spans="1:25">
      <c r="A20" s="155" t="s">
        <v>90</v>
      </c>
      <c r="B20" s="157">
        <v>4.5872785288287465</v>
      </c>
      <c r="C20" s="50">
        <v>6.7</v>
      </c>
    </row>
    <row r="21" spans="1:25">
      <c r="A21" s="155" t="s">
        <v>91</v>
      </c>
      <c r="B21" s="157">
        <v>6.6328201142882781</v>
      </c>
      <c r="C21" s="50">
        <v>6.7</v>
      </c>
    </row>
    <row r="22" spans="1:25">
      <c r="A22" s="155" t="s">
        <v>62</v>
      </c>
      <c r="B22" s="157">
        <v>6.3</v>
      </c>
      <c r="C22" s="50">
        <v>6.7</v>
      </c>
    </row>
    <row r="23" spans="1:25">
      <c r="A23" s="155" t="s">
        <v>63</v>
      </c>
      <c r="B23" s="157">
        <v>0.4</v>
      </c>
      <c r="C23" s="50">
        <v>6.7</v>
      </c>
    </row>
    <row r="24" spans="1:25">
      <c r="A24" s="155" t="s">
        <v>64</v>
      </c>
      <c r="B24" s="157">
        <v>12.43</v>
      </c>
      <c r="C24" s="50">
        <v>6.7</v>
      </c>
    </row>
    <row r="25" spans="1:25">
      <c r="A25" s="155" t="s">
        <v>65</v>
      </c>
      <c r="B25" s="50">
        <v>4.79</v>
      </c>
      <c r="C25" s="50">
        <v>6.7</v>
      </c>
    </row>
    <row r="26" spans="1:25">
      <c r="A26" s="155" t="s">
        <v>66</v>
      </c>
      <c r="B26" s="157">
        <v>15.57</v>
      </c>
      <c r="C26" s="50">
        <v>6.7</v>
      </c>
    </row>
    <row r="27" spans="1:25">
      <c r="A27" s="155" t="s">
        <v>67</v>
      </c>
      <c r="B27" s="50">
        <v>-7.2</v>
      </c>
      <c r="C27" s="50">
        <v>6.7</v>
      </c>
    </row>
    <row r="28" spans="1:25">
      <c r="A28" s="155" t="s">
        <v>68</v>
      </c>
      <c r="B28" s="50">
        <v>7.1</v>
      </c>
      <c r="C28" s="50">
        <v>6.7</v>
      </c>
    </row>
    <row r="29" spans="1:25">
      <c r="A29" s="155" t="s">
        <v>449</v>
      </c>
      <c r="B29" s="50">
        <v>6.6</v>
      </c>
      <c r="C29" s="50">
        <v>6.7</v>
      </c>
    </row>
    <row r="30" spans="1:25">
      <c r="A30" s="155" t="s">
        <v>503</v>
      </c>
      <c r="B30" s="50">
        <v>6.2</v>
      </c>
      <c r="C30" s="50">
        <v>6.7</v>
      </c>
    </row>
    <row r="33" spans="1:1">
      <c r="A33" s="48"/>
    </row>
    <row r="34" spans="1:1">
      <c r="A34" s="48"/>
    </row>
    <row r="35" spans="1:1">
      <c r="A35" s="48"/>
    </row>
  </sheetData>
  <phoneticPr fontId="31"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08D1F5E5F8471F46866E3EA4A112E05C" ma:contentTypeVersion="17" ma:contentTypeDescription="Skapa ett nytt dokument." ma:contentTypeScope="" ma:versionID="95fdcea09e8ab9e67d187bead190e568">
  <xsd:schema xmlns:xsd="http://www.w3.org/2001/XMLSchema" xmlns:xs="http://www.w3.org/2001/XMLSchema" xmlns:p="http://schemas.microsoft.com/office/2006/metadata/properties" xmlns:ns2="98e6fe7c-e3ec-4d79-a7e5-7288f35b7bc4" xmlns:ns3="172adf83-4aa7-4c77-bcc8-7a1d582e361e" targetNamespace="http://schemas.microsoft.com/office/2006/metadata/properties" ma:root="true" ma:fieldsID="d4271805a6191e693a36ffb2f249a73b" ns2:_="" ns3:_="">
    <xsd:import namespace="98e6fe7c-e3ec-4d79-a7e5-7288f35b7bc4"/>
    <xsd:import namespace="172adf83-4aa7-4c77-bcc8-7a1d582e361e"/>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element ref="ns2:MediaServiceDateTaken" minOccurs="0"/>
                <xsd:element ref="ns2:MediaServiceLocation" minOccurs="0"/>
                <xsd:element ref="ns2:MediaLengthInSeconds" minOccurs="0"/>
                <xsd:element ref="ns2:Publicer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8e6fe7c-e3ec-4d79-a7e5-7288f35b7bc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Bildmarkeringar" ma:readOnly="false" ma:fieldId="{5cf76f15-5ced-4ddc-b409-7134ff3c332f}" ma:taxonomyMulti="true" ma:sspId="16d6fc0c-03aa-4213-bbf5-d81f68f6613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DateTaken" ma:index="21" nillable="true" ma:displayName="MediaServiceDateTaken" ma:hidden="true" ma:indexed="true" ma:internalName="MediaServiceDateTaken" ma:readOnly="true">
      <xsd:simpleType>
        <xsd:restriction base="dms:Text"/>
      </xsd:simpleType>
    </xsd:element>
    <xsd:element name="MediaServiceLocation" ma:index="22" nillable="true" ma:displayName="Location" ma:indexed="true" ma:internalName="MediaServiceLocation"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Publicera" ma:index="24" nillable="true" ma:displayName="Publicera" ma:default="Utkast" ma:format="Dropdown" ma:internalName="Publicera">
      <xsd:simpleType>
        <xsd:restriction base="dms:Choice">
          <xsd:enumeration value="Utkast"/>
          <xsd:enumeration value="Publicera"/>
          <xsd:enumeration value="Val 3"/>
        </xsd:restriction>
      </xsd:simpleType>
    </xsd:element>
  </xsd:schema>
  <xsd:schema xmlns:xsd="http://www.w3.org/2001/XMLSchema" xmlns:xs="http://www.w3.org/2001/XMLSchema" xmlns:dms="http://schemas.microsoft.com/office/2006/documentManagement/types" xmlns:pc="http://schemas.microsoft.com/office/infopath/2007/PartnerControls" targetNamespace="172adf83-4aa7-4c77-bcc8-7a1d582e361e" elementFormDefault="qualified">
    <xsd:import namespace="http://schemas.microsoft.com/office/2006/documentManagement/types"/>
    <xsd:import namespace="http://schemas.microsoft.com/office/infopath/2007/PartnerControls"/>
    <xsd:element name="SharedWithUsers" ma:index="14"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lat med information" ma:internalName="SharedWithDetails" ma:readOnly="true">
      <xsd:simpleType>
        <xsd:restriction base="dms:Note">
          <xsd:maxLength value="255"/>
        </xsd:restriction>
      </xsd:simpleType>
    </xsd:element>
    <xsd:element name="TaxCatchAll" ma:index="18" nillable="true" ma:displayName="Taxonomy Catch All Column" ma:hidden="true" ma:list="{3f299f1e-474d-489d-9ef2-ff7ada59be16}" ma:internalName="TaxCatchAll" ma:showField="CatchAllData" ma:web="172adf83-4aa7-4c77-bcc8-7a1d582e361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8e6fe7c-e3ec-4d79-a7e5-7288f35b7bc4">
      <Terms xmlns="http://schemas.microsoft.com/office/infopath/2007/PartnerControls"/>
    </lcf76f155ced4ddcb4097134ff3c332f>
    <Publicera xmlns="98e6fe7c-e3ec-4d79-a7e5-7288f35b7bc4">Utkast</Publicera>
    <TaxCatchAll xmlns="172adf83-4aa7-4c77-bcc8-7a1d582e361e" xsi:nil="true"/>
    <SharedWithUsers xmlns="172adf83-4aa7-4c77-bcc8-7a1d582e361e">
      <UserInfo>
        <DisplayName/>
        <AccountId xsi:nil="true"/>
        <AccountType/>
      </UserInfo>
    </SharedWithUsers>
  </documentManagement>
</p:properties>
</file>

<file path=customXml/itemProps1.xml><?xml version="1.0" encoding="utf-8"?>
<ds:datastoreItem xmlns:ds="http://schemas.openxmlformats.org/officeDocument/2006/customXml" ds:itemID="{3136AED6-0371-43AD-9B6C-A28962F780B3}"/>
</file>

<file path=customXml/itemProps2.xml><?xml version="1.0" encoding="utf-8"?>
<ds:datastoreItem xmlns:ds="http://schemas.openxmlformats.org/officeDocument/2006/customXml" ds:itemID="{F757FC93-A293-4577-A7B5-CC71A9F5D646}">
  <ds:schemaRefs>
    <ds:schemaRef ds:uri="http://schemas.microsoft.com/sharepoint/v3/contenttype/forms"/>
  </ds:schemaRefs>
</ds:datastoreItem>
</file>

<file path=customXml/itemProps3.xml><?xml version="1.0" encoding="utf-8"?>
<ds:datastoreItem xmlns:ds="http://schemas.openxmlformats.org/officeDocument/2006/customXml" ds:itemID="{D482E9F6-FC5F-4F9E-9CBC-5CF30C295AAF}">
  <ds:schemaRefs>
    <ds:schemaRef ds:uri="http://purl.org/dc/elements/1.1/"/>
    <ds:schemaRef ds:uri="http://schemas.microsoft.com/office/infopath/2007/PartnerControls"/>
    <ds:schemaRef ds:uri="http://purl.org/dc/terms/"/>
    <ds:schemaRef ds:uri="fb6e1b25-a7cb-40f6-9ce3-6c08d030dfc0"/>
    <ds:schemaRef ds:uri="http://schemas.microsoft.com/office/2006/metadata/properties"/>
    <ds:schemaRef ds:uri="06b9903c-c89c-493e-ac2c-460ad9ce7050"/>
    <ds:schemaRef ds:uri="http://schemas.microsoft.com/office/2006/documentManagement/type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44</vt:i4>
      </vt:variant>
      <vt:variant>
        <vt:lpstr>Diagram</vt:lpstr>
      </vt:variant>
      <vt:variant>
        <vt:i4>45</vt:i4>
      </vt:variant>
    </vt:vector>
  </HeadingPairs>
  <TitlesOfParts>
    <vt:vector size="89" baseType="lpstr">
      <vt:lpstr>Data Dia 1</vt:lpstr>
      <vt:lpstr>Data Dia 2</vt:lpstr>
      <vt:lpstr>Data Dia 3</vt:lpstr>
      <vt:lpstr>Data Dia 4</vt:lpstr>
      <vt:lpstr>Data Dia 5</vt:lpstr>
      <vt:lpstr>Data Dia 6</vt:lpstr>
      <vt:lpstr>Data Dia 7</vt:lpstr>
      <vt:lpstr>Data Dia 8</vt:lpstr>
      <vt:lpstr>Data Dia 9</vt:lpstr>
      <vt:lpstr>Data Dia 10</vt:lpstr>
      <vt:lpstr>Data Dia 11</vt:lpstr>
      <vt:lpstr>Data Dia 12</vt:lpstr>
      <vt:lpstr>Data Dia 13</vt:lpstr>
      <vt:lpstr>Data Dia14</vt:lpstr>
      <vt:lpstr>Data Dia 15</vt:lpstr>
      <vt:lpstr>Data Dia 16</vt:lpstr>
      <vt:lpstr>Data Dia 17</vt:lpstr>
      <vt:lpstr>Data Dia 18</vt:lpstr>
      <vt:lpstr>Data Dia 19</vt:lpstr>
      <vt:lpstr>Data Dia 20</vt:lpstr>
      <vt:lpstr>Data Dia 21</vt:lpstr>
      <vt:lpstr>Data Dia 22</vt:lpstr>
      <vt:lpstr>Data Dia 23</vt:lpstr>
      <vt:lpstr>Data Dia 24</vt:lpstr>
      <vt:lpstr>Data Dia 25</vt:lpstr>
      <vt:lpstr>Data Dia 26</vt:lpstr>
      <vt:lpstr>Data Dia 27-28</vt:lpstr>
      <vt:lpstr>Data Dia 29</vt:lpstr>
      <vt:lpstr>Data Dia 30</vt:lpstr>
      <vt:lpstr>Data Dia 31</vt:lpstr>
      <vt:lpstr>Data Dia 32</vt:lpstr>
      <vt:lpstr>Data Dia 33</vt:lpstr>
      <vt:lpstr>Data Dia 34</vt:lpstr>
      <vt:lpstr>Data Dia 35</vt:lpstr>
      <vt:lpstr>Data Dia 36</vt:lpstr>
      <vt:lpstr>Data Dia 37</vt:lpstr>
      <vt:lpstr>Data Dia 38</vt:lpstr>
      <vt:lpstr>Data Dia 39</vt:lpstr>
      <vt:lpstr>Data Dia 40</vt:lpstr>
      <vt:lpstr>Data Dia 41</vt:lpstr>
      <vt:lpstr>Data Dia 42</vt:lpstr>
      <vt:lpstr>Data Dia 43</vt:lpstr>
      <vt:lpstr>Data Dia 44</vt:lpstr>
      <vt:lpstr>Data Dia 45</vt:lpstr>
      <vt:lpstr>Diagram1</vt:lpstr>
      <vt:lpstr>Diagram2</vt:lpstr>
      <vt:lpstr>Diagram3</vt:lpstr>
      <vt:lpstr>Diagram4</vt:lpstr>
      <vt:lpstr>Diagram5</vt:lpstr>
      <vt:lpstr>Diagram6</vt:lpstr>
      <vt:lpstr>Diagram7</vt:lpstr>
      <vt:lpstr>Diagram8</vt:lpstr>
      <vt:lpstr>Diagram9</vt:lpstr>
      <vt:lpstr>Diagram10</vt:lpstr>
      <vt:lpstr>Diagram11</vt:lpstr>
      <vt:lpstr>Diagram12</vt:lpstr>
      <vt:lpstr>Diagram13</vt:lpstr>
      <vt:lpstr>Diagram14</vt:lpstr>
      <vt:lpstr>Diagram15</vt:lpstr>
      <vt:lpstr>Diagram16</vt:lpstr>
      <vt:lpstr>Diagram17</vt:lpstr>
      <vt:lpstr>Diagram18</vt:lpstr>
      <vt:lpstr>Diagram19</vt:lpstr>
      <vt:lpstr>Diagram20</vt:lpstr>
      <vt:lpstr>Diagram21</vt:lpstr>
      <vt:lpstr>Diagram22</vt:lpstr>
      <vt:lpstr>Diagram23</vt:lpstr>
      <vt:lpstr>Diagram24</vt:lpstr>
      <vt:lpstr>Diagram25</vt:lpstr>
      <vt:lpstr>Diagram26</vt:lpstr>
      <vt:lpstr>Diagram27</vt:lpstr>
      <vt:lpstr>Diagram28</vt:lpstr>
      <vt:lpstr>Diagram29</vt:lpstr>
      <vt:lpstr>Diagram30</vt:lpstr>
      <vt:lpstr>Diagram31</vt:lpstr>
      <vt:lpstr>Diagram32</vt:lpstr>
      <vt:lpstr>Diagram33</vt:lpstr>
      <vt:lpstr>Diagram34</vt:lpstr>
      <vt:lpstr>Diagram35</vt:lpstr>
      <vt:lpstr>Diagram36</vt:lpstr>
      <vt:lpstr>Diagram37</vt:lpstr>
      <vt:lpstr>Diagram38</vt:lpstr>
      <vt:lpstr>Diagram39</vt:lpstr>
      <vt:lpstr>Diagram40</vt:lpstr>
      <vt:lpstr>Diagram41</vt:lpstr>
      <vt:lpstr>Diagram42</vt:lpstr>
      <vt:lpstr>Diagram43</vt:lpstr>
      <vt:lpstr>Diagram44</vt:lpstr>
      <vt:lpstr>Diagram45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Lindell Hagelin, Kajsa</cp:lastModifiedBy>
  <cp:revision/>
  <dcterms:created xsi:type="dcterms:W3CDTF">2018-02-26T12:23:23Z</dcterms:created>
  <dcterms:modified xsi:type="dcterms:W3CDTF">2026-09-10T11:06:00Z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0x01010008D1F5E5F8471F46866E3EA4A112E05C</vt:lpwstr>
  </property>
  <property fmtid="{D5CDD505-2E9C-101B-9397-08002B2CF9AE}" pid="3" name="TaxKeyword">
    <vt:lpwstr/>
  </property>
  <property fmtid="{D5CDD505-2E9C-101B-9397-08002B2CF9AE}" pid="4" name="xd_Signature">
    <vt:bool>false</vt:bool>
  </property>
  <property fmtid="{D5CDD505-2E9C-101B-9397-08002B2CF9AE}" pid="5" name="xd_ProgID">
    <vt:lpwstr/>
  </property>
  <property fmtid="{D5CDD505-2E9C-101B-9397-08002B2CF9AE}" pid="6" name="TemplateUrl">
    <vt:lpwstr/>
  </property>
  <property fmtid="{D5CDD505-2E9C-101B-9397-08002B2CF9AE}" pid="7" name="ComplianceAssetId">
    <vt:lpwstr/>
  </property>
  <property fmtid="{D5CDD505-2E9C-101B-9397-08002B2CF9AE}" pid="8" name="MediaServiceImageTags">
    <vt:lpwstr/>
  </property>
  <property fmtid="{D5CDD505-2E9C-101B-9397-08002B2CF9AE}" pid="9" name="Order">
    <vt:r8>170800</vt:r8>
  </property>
  <property fmtid="{D5CDD505-2E9C-101B-9397-08002B2CF9AE}" pid="10" name="_SourceUrl">
    <vt:lpwstr/>
  </property>
  <property fmtid="{D5CDD505-2E9C-101B-9397-08002B2CF9AE}" pid="11" name="_SharedFileIndex">
    <vt:lpwstr/>
  </property>
  <property fmtid="{D5CDD505-2E9C-101B-9397-08002B2CF9AE}" pid="12" name="_ExtendedDescription">
    <vt:lpwstr/>
  </property>
  <property fmtid="{D5CDD505-2E9C-101B-9397-08002B2CF9AE}" pid="13" name="TriggerFlowInfo">
    <vt:lpwstr/>
  </property>
</Properties>
</file>